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pgdkronganaeduvn-my.sharepoint.com/personal/chil_pgdkrongana_edu_vn/Documents/HO SO NANG LUONG/2025-2026/TRIEN KHAI XET DE NGHI NANG LUONG/"/>
    </mc:Choice>
  </mc:AlternateContent>
  <xr:revisionPtr revIDLastSave="32" documentId="13_ncr:1_{46AE40BE-D0A5-4901-92E4-8D7C3214B4BE}" xr6:coauthVersionLast="47" xr6:coauthVersionMax="47" xr10:uidLastSave="{F881C584-8C90-45CE-B8EC-DBEE774F2793}"/>
  <bookViews>
    <workbookView xWindow="-120" yWindow="-120" windowWidth="29040" windowHeight="15720" tabRatio="917" xr2:uid="{013D62D0-AA1A-44E4-B5A4-A2C2F9543F0E}"/>
  </bookViews>
  <sheets>
    <sheet name="Mau 1 (NLTX" sheetId="26" r:id="rId1"/>
    <sheet name="Mau 2 (TN vuot khung)" sheetId="20" r:id="rId2"/>
    <sheet name="Mau 3 (TNVK lan dau)" sheetId="31" r:id="rId3"/>
    <sheet name="Mau 4 (TN nghe)" sheetId="35" r:id="rId4"/>
    <sheet name="Mau 5 (TNN lan dau)" sheetId="33" r:id="rId5"/>
    <sheet name="Bang luong" sheetId="37" state="hidden" r:id="rId6"/>
  </sheets>
  <definedNames>
    <definedName name="_xlnm._FilterDatabase" localSheetId="5" hidden="1">'Bang luong'!$A$3:$U$30</definedName>
    <definedName name="_xlnm._FilterDatabase" localSheetId="0" hidden="1">'Mau 1 (NLTX'!$A$8:$U$23</definedName>
    <definedName name="_xlnm._FilterDatabase" localSheetId="1" hidden="1">'Mau 2 (TN vuot khung)'!$A$6:$S$22</definedName>
    <definedName name="_xlnm._FilterDatabase" localSheetId="2" hidden="1">'Mau 3 (TNVK lan dau)'!$A$7:$R$7</definedName>
    <definedName name="_xlnm._FilterDatabase" localSheetId="4" hidden="1">'Mau 5 (TNN lan dau)'!$A$5:$L$8</definedName>
    <definedName name="bac">'Bang luong'!$D$4:$U$4</definedName>
    <definedName name="bangluong">'Bang luong'!$D$4:$U$30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6" l="1"/>
  <c r="Q9" i="26" s="1"/>
  <c r="T10" i="26"/>
  <c r="T11" i="26"/>
  <c r="T12" i="26"/>
  <c r="T13" i="26"/>
  <c r="T14" i="26"/>
  <c r="T15" i="26"/>
  <c r="T16" i="26"/>
  <c r="T17" i="26"/>
  <c r="T18" i="26"/>
  <c r="T19" i="26"/>
  <c r="T20" i="26"/>
  <c r="T21" i="26"/>
  <c r="T22" i="26"/>
  <c r="T23" i="26"/>
  <c r="T9" i="26"/>
  <c r="O9" i="26" s="1"/>
  <c r="G9" i="31"/>
  <c r="H9" i="31"/>
  <c r="G10" i="31"/>
  <c r="H10" i="31"/>
  <c r="G11" i="31"/>
  <c r="H11" i="31"/>
  <c r="G12" i="31"/>
  <c r="H12" i="31"/>
  <c r="G13" i="31"/>
  <c r="H13" i="31"/>
  <c r="G14" i="31"/>
  <c r="H14" i="31"/>
  <c r="G15" i="31"/>
  <c r="H15" i="31"/>
  <c r="G16" i="31"/>
  <c r="H16" i="31"/>
  <c r="G17" i="31"/>
  <c r="H17" i="31"/>
  <c r="G18" i="31"/>
  <c r="H18" i="31"/>
  <c r="G19" i="31"/>
  <c r="H19" i="31"/>
  <c r="G20" i="31"/>
  <c r="H20" i="31"/>
  <c r="H8" i="31"/>
  <c r="G8" i="31"/>
  <c r="N8" i="20"/>
  <c r="G9" i="20"/>
  <c r="G10" i="20"/>
  <c r="G11" i="20"/>
  <c r="G12" i="20"/>
  <c r="G13" i="20"/>
  <c r="G14" i="20"/>
  <c r="G15" i="20"/>
  <c r="G16" i="20"/>
  <c r="G17" i="20"/>
  <c r="G18" i="20"/>
  <c r="G19" i="20"/>
  <c r="G20" i="20"/>
  <c r="H9" i="20"/>
  <c r="H10" i="20"/>
  <c r="H11" i="20"/>
  <c r="H12" i="20"/>
  <c r="H13" i="20"/>
  <c r="H14" i="20"/>
  <c r="H15" i="20"/>
  <c r="H16" i="20"/>
  <c r="H17" i="20"/>
  <c r="H18" i="20"/>
  <c r="H19" i="20"/>
  <c r="H20" i="20"/>
  <c r="H8" i="20"/>
  <c r="G8" i="20"/>
  <c r="M8" i="20"/>
  <c r="J9" i="26"/>
  <c r="P9" i="26" s="1"/>
  <c r="H10" i="26"/>
  <c r="H11" i="26"/>
  <c r="H12" i="26"/>
  <c r="H13" i="26"/>
  <c r="H14" i="26"/>
  <c r="H15" i="26"/>
  <c r="H16" i="26"/>
  <c r="H17" i="26"/>
  <c r="H18" i="26"/>
  <c r="H19" i="26"/>
  <c r="H20" i="26"/>
  <c r="H21" i="26"/>
  <c r="H22" i="26"/>
  <c r="H23" i="26"/>
  <c r="H9" i="26"/>
  <c r="G10" i="26"/>
  <c r="G11" i="26"/>
  <c r="G12" i="26"/>
  <c r="G13" i="26"/>
  <c r="G14" i="26"/>
  <c r="G15" i="26"/>
  <c r="G16" i="26"/>
  <c r="G17" i="26"/>
  <c r="G18" i="26"/>
  <c r="G19" i="26"/>
  <c r="G20" i="26"/>
  <c r="G21" i="26"/>
  <c r="G22" i="26"/>
  <c r="G23" i="26"/>
  <c r="Q10" i="26"/>
  <c r="Q11" i="26"/>
  <c r="Q12" i="26"/>
  <c r="Q13" i="26"/>
  <c r="Q14" i="26"/>
  <c r="Q15" i="26"/>
  <c r="Q16" i="26"/>
  <c r="Q17" i="26"/>
  <c r="Q18" i="26"/>
  <c r="Q19" i="26"/>
  <c r="Q20" i="26"/>
  <c r="Q21" i="26"/>
  <c r="Q22" i="26"/>
  <c r="Q23" i="26"/>
  <c r="J10" i="26"/>
  <c r="P10" i="26" s="1"/>
  <c r="J11" i="26"/>
  <c r="P11" i="26" s="1"/>
  <c r="J12" i="26"/>
  <c r="P12" i="26" s="1"/>
  <c r="J13" i="26"/>
  <c r="P13" i="26" s="1"/>
  <c r="J14" i="26"/>
  <c r="P14" i="26" s="1"/>
  <c r="J15" i="26"/>
  <c r="P15" i="26" s="1"/>
  <c r="J16" i="26"/>
  <c r="P16" i="26" s="1"/>
  <c r="J17" i="26"/>
  <c r="P17" i="26" s="1"/>
  <c r="J18" i="26"/>
  <c r="P18" i="26" s="1"/>
  <c r="J19" i="26"/>
  <c r="P19" i="26" s="1"/>
  <c r="J20" i="26"/>
  <c r="P20" i="26" s="1"/>
  <c r="J21" i="26"/>
  <c r="P21" i="26" s="1"/>
  <c r="J22" i="26"/>
  <c r="P22" i="26" s="1"/>
  <c r="J23" i="26"/>
  <c r="P23" i="26" s="1"/>
  <c r="O10" i="26"/>
  <c r="O11" i="26"/>
  <c r="O12" i="26"/>
  <c r="O13" i="26"/>
  <c r="O14" i="26"/>
  <c r="O15" i="26"/>
  <c r="O16" i="26"/>
  <c r="O17" i="26"/>
  <c r="O18" i="26"/>
  <c r="O19" i="26"/>
  <c r="O20" i="26"/>
  <c r="O21" i="26"/>
  <c r="O22" i="26"/>
  <c r="O23" i="26"/>
  <c r="K30" i="37"/>
  <c r="L30" i="37" s="1"/>
  <c r="M30" i="37" s="1"/>
  <c r="N30" i="37" s="1"/>
  <c r="O30" i="37" s="1"/>
  <c r="P30" i="37" s="1"/>
  <c r="Q30" i="37" s="1"/>
  <c r="R30" i="37" s="1"/>
  <c r="S30" i="37" s="1"/>
  <c r="K29" i="37"/>
  <c r="L29" i="37" s="1"/>
  <c r="M29" i="37" s="1"/>
  <c r="N29" i="37" s="1"/>
  <c r="O29" i="37" s="1"/>
  <c r="P29" i="37" s="1"/>
  <c r="Q29" i="37" s="1"/>
  <c r="R29" i="37" s="1"/>
  <c r="S29" i="37" s="1"/>
  <c r="T29" i="37" s="1"/>
  <c r="U29" i="37" s="1"/>
  <c r="K28" i="37"/>
  <c r="L28" i="37" s="1"/>
  <c r="M28" i="37" s="1"/>
  <c r="N28" i="37" s="1"/>
  <c r="O28" i="37" s="1"/>
  <c r="P28" i="37" s="1"/>
  <c r="Q28" i="37" s="1"/>
  <c r="R28" i="37" s="1"/>
  <c r="S28" i="37" s="1"/>
  <c r="K6" i="37"/>
  <c r="K7" i="37"/>
  <c r="K8" i="37"/>
  <c r="K9" i="37"/>
  <c r="K10" i="37"/>
  <c r="K11" i="37"/>
  <c r="K12" i="37"/>
  <c r="K13" i="37"/>
  <c r="K14" i="37"/>
  <c r="K15" i="37"/>
  <c r="K16" i="37"/>
  <c r="K17" i="37"/>
  <c r="K18" i="37"/>
  <c r="K19" i="37"/>
  <c r="K20" i="37"/>
  <c r="K21" i="37"/>
  <c r="K22" i="37"/>
  <c r="K23" i="37"/>
  <c r="L23" i="37" s="1"/>
  <c r="M23" i="37" s="1"/>
  <c r="N23" i="37" s="1"/>
  <c r="O23" i="37" s="1"/>
  <c r="P23" i="37" s="1"/>
  <c r="Q23" i="37" s="1"/>
  <c r="R23" i="37" s="1"/>
  <c r="K24" i="37"/>
  <c r="L24" i="37" s="1"/>
  <c r="M24" i="37" s="1"/>
  <c r="N24" i="37" s="1"/>
  <c r="O24" i="37" s="1"/>
  <c r="P24" i="37" s="1"/>
  <c r="Q24" i="37" s="1"/>
  <c r="K25" i="37"/>
  <c r="L25" i="37" s="1"/>
  <c r="M25" i="37" s="1"/>
  <c r="N25" i="37" s="1"/>
  <c r="O25" i="37" s="1"/>
  <c r="P25" i="37" s="1"/>
  <c r="Q25" i="37" s="1"/>
  <c r="R25" i="37" s="1"/>
  <c r="S25" i="37" s="1"/>
  <c r="T25" i="37" s="1"/>
  <c r="U25" i="37" s="1"/>
  <c r="K26" i="37"/>
  <c r="L26" i="37" s="1"/>
  <c r="M26" i="37" s="1"/>
  <c r="N26" i="37" s="1"/>
  <c r="O26" i="37" s="1"/>
  <c r="P26" i="37" s="1"/>
  <c r="Q26" i="37" s="1"/>
  <c r="R26" i="37" s="1"/>
  <c r="S26" i="37" s="1"/>
  <c r="T26" i="37" s="1"/>
  <c r="U26" i="37" s="1"/>
  <c r="K27" i="37"/>
  <c r="L27" i="37" s="1"/>
  <c r="M27" i="37" s="1"/>
  <c r="N27" i="37" s="1"/>
  <c r="O27" i="37" s="1"/>
  <c r="P27" i="37" s="1"/>
  <c r="Q27" i="37" s="1"/>
  <c r="R27" i="37" s="1"/>
  <c r="S27" i="37" s="1"/>
  <c r="K5" i="37"/>
  <c r="L6" i="37" l="1"/>
  <c r="M6" i="37" s="1"/>
  <c r="N6" i="37" s="1"/>
  <c r="O6" i="37" s="1"/>
  <c r="P6" i="37" s="1"/>
  <c r="Q6" i="37" s="1"/>
  <c r="R6" i="37" s="1"/>
  <c r="L7" i="37"/>
  <c r="M7" i="37" s="1"/>
  <c r="N7" i="37" s="1"/>
  <c r="O7" i="37" s="1"/>
  <c r="P7" i="37" s="1"/>
  <c r="Q7" i="37" s="1"/>
  <c r="L8" i="37"/>
  <c r="M8" i="37" s="1"/>
  <c r="N8" i="37" s="1"/>
  <c r="O8" i="37" s="1"/>
  <c r="P8" i="37" s="1"/>
  <c r="Q8" i="37" s="1"/>
  <c r="R8" i="37" s="1"/>
  <c r="L9" i="37"/>
  <c r="M9" i="37" s="1"/>
  <c r="N9" i="37" s="1"/>
  <c r="O9" i="37" s="1"/>
  <c r="P9" i="37" s="1"/>
  <c r="Q9" i="37" s="1"/>
  <c r="L10" i="37"/>
  <c r="M10" i="37" s="1"/>
  <c r="N10" i="37" s="1"/>
  <c r="O10" i="37" s="1"/>
  <c r="P10" i="37" s="1"/>
  <c r="Q10" i="37" s="1"/>
  <c r="L11" i="37"/>
  <c r="M11" i="37" s="1"/>
  <c r="N11" i="37" s="1"/>
  <c r="O11" i="37" s="1"/>
  <c r="P11" i="37" s="1"/>
  <c r="Q11" i="37" s="1"/>
  <c r="R11" i="37" s="1"/>
  <c r="L12" i="37"/>
  <c r="M12" i="37" s="1"/>
  <c r="N12" i="37" s="1"/>
  <c r="O12" i="37" s="1"/>
  <c r="P12" i="37" s="1"/>
  <c r="Q12" i="37" s="1"/>
  <c r="L13" i="37"/>
  <c r="M13" i="37" s="1"/>
  <c r="N13" i="37" s="1"/>
  <c r="O13" i="37" s="1"/>
  <c r="P13" i="37" s="1"/>
  <c r="Q13" i="37" s="1"/>
  <c r="L14" i="37"/>
  <c r="M14" i="37" s="1"/>
  <c r="N14" i="37" s="1"/>
  <c r="O14" i="37" s="1"/>
  <c r="P14" i="37" s="1"/>
  <c r="Q14" i="37" s="1"/>
  <c r="R14" i="37" s="1"/>
  <c r="S14" i="37" s="1"/>
  <c r="L15" i="37"/>
  <c r="M15" i="37" s="1"/>
  <c r="N15" i="37" s="1"/>
  <c r="O15" i="37" s="1"/>
  <c r="P15" i="37" s="1"/>
  <c r="Q15" i="37" s="1"/>
  <c r="R15" i="37" s="1"/>
  <c r="L16" i="37"/>
  <c r="M16" i="37" s="1"/>
  <c r="N16" i="37" s="1"/>
  <c r="O16" i="37" s="1"/>
  <c r="P16" i="37" s="1"/>
  <c r="Q16" i="37" s="1"/>
  <c r="R16" i="37" s="1"/>
  <c r="S16" i="37" s="1"/>
  <c r="T16" i="37" s="1"/>
  <c r="U16" i="37" s="1"/>
  <c r="L17" i="37"/>
  <c r="M17" i="37" s="1"/>
  <c r="N17" i="37" s="1"/>
  <c r="O17" i="37" s="1"/>
  <c r="P17" i="37" s="1"/>
  <c r="Q17" i="37" s="1"/>
  <c r="R17" i="37" s="1"/>
  <c r="L18" i="37"/>
  <c r="M18" i="37" s="1"/>
  <c r="N18" i="37" s="1"/>
  <c r="O18" i="37" s="1"/>
  <c r="P18" i="37" s="1"/>
  <c r="Q18" i="37" s="1"/>
  <c r="R18" i="37" s="1"/>
  <c r="S18" i="37" s="1"/>
  <c r="L19" i="37"/>
  <c r="M19" i="37" s="1"/>
  <c r="N19" i="37" s="1"/>
  <c r="O19" i="37" s="1"/>
  <c r="P19" i="37" s="1"/>
  <c r="Q19" i="37" s="1"/>
  <c r="R19" i="37" s="1"/>
  <c r="S19" i="37" s="1"/>
  <c r="T19" i="37" s="1"/>
  <c r="U19" i="37" s="1"/>
  <c r="L20" i="37"/>
  <c r="M20" i="37" s="1"/>
  <c r="N20" i="37" s="1"/>
  <c r="O20" i="37" s="1"/>
  <c r="P20" i="37" s="1"/>
  <c r="Q20" i="37" s="1"/>
  <c r="R20" i="37" s="1"/>
  <c r="S20" i="37" s="1"/>
  <c r="T20" i="37" s="1"/>
  <c r="U20" i="37" s="1"/>
  <c r="L21" i="37"/>
  <c r="M21" i="37" s="1"/>
  <c r="N21" i="37" s="1"/>
  <c r="O21" i="37" s="1"/>
  <c r="P21" i="37" s="1"/>
  <c r="Q21" i="37" s="1"/>
  <c r="R21" i="37" s="1"/>
  <c r="S21" i="37" s="1"/>
  <c r="T21" i="37" s="1"/>
  <c r="U21" i="37" s="1"/>
  <c r="L22" i="37"/>
  <c r="M22" i="37" s="1"/>
  <c r="N22" i="37" s="1"/>
  <c r="O22" i="37" s="1"/>
  <c r="P22" i="37" s="1"/>
  <c r="Q22" i="37" s="1"/>
  <c r="R22" i="37" s="1"/>
  <c r="L5" i="37"/>
  <c r="A7" i="33"/>
  <c r="A8" i="33"/>
  <c r="A9" i="33"/>
  <c r="A10" i="33"/>
  <c r="A6" i="33"/>
  <c r="A9" i="35"/>
  <c r="A10" i="35"/>
  <c r="A11" i="35"/>
  <c r="A12" i="35"/>
  <c r="A13" i="35"/>
  <c r="A14" i="35"/>
  <c r="A15" i="35"/>
  <c r="A16" i="35"/>
  <c r="A17" i="35"/>
  <c r="A18" i="35"/>
  <c r="A19" i="35"/>
  <c r="A8" i="35"/>
  <c r="A9" i="31"/>
  <c r="A10" i="31"/>
  <c r="A11" i="31"/>
  <c r="A12" i="31"/>
  <c r="A13" i="31"/>
  <c r="A14" i="31"/>
  <c r="A15" i="31"/>
  <c r="A16" i="31"/>
  <c r="A17" i="31"/>
  <c r="A18" i="31"/>
  <c r="A19" i="31"/>
  <c r="A20" i="31"/>
  <c r="A8" i="31"/>
  <c r="A9" i="20"/>
  <c r="A10" i="20"/>
  <c r="A11" i="20"/>
  <c r="A12" i="20"/>
  <c r="A13" i="20"/>
  <c r="A14" i="20"/>
  <c r="A15" i="20"/>
  <c r="A16" i="20"/>
  <c r="A17" i="20"/>
  <c r="A18" i="20"/>
  <c r="A19" i="20"/>
  <c r="A20" i="20"/>
  <c r="A9" i="26"/>
  <c r="A8" i="20"/>
  <c r="A10" i="26"/>
  <c r="A11" i="26"/>
  <c r="A12" i="26"/>
  <c r="A13" i="26"/>
  <c r="A14" i="26"/>
  <c r="A15" i="26"/>
  <c r="A16" i="26"/>
  <c r="A17" i="26"/>
  <c r="A18" i="26"/>
  <c r="A19" i="26"/>
  <c r="A20" i="26"/>
  <c r="A21" i="26"/>
  <c r="A22" i="26"/>
  <c r="A23" i="26"/>
  <c r="L8" i="35"/>
  <c r="K9" i="35"/>
  <c r="K10" i="35"/>
  <c r="K11" i="35"/>
  <c r="K12" i="35"/>
  <c r="K13" i="35"/>
  <c r="K14" i="35"/>
  <c r="K15" i="35"/>
  <c r="K16" i="35"/>
  <c r="K17" i="35"/>
  <c r="K18" i="35"/>
  <c r="K19" i="35"/>
  <c r="K8" i="35"/>
  <c r="L9" i="35"/>
  <c r="L10" i="35"/>
  <c r="L11" i="35"/>
  <c r="L12" i="35"/>
  <c r="L13" i="35"/>
  <c r="L14" i="35"/>
  <c r="L15" i="35"/>
  <c r="L16" i="35"/>
  <c r="L17" i="35"/>
  <c r="L18" i="35"/>
  <c r="L19" i="35"/>
  <c r="N9" i="20"/>
  <c r="N10" i="20"/>
  <c r="N11" i="20"/>
  <c r="N12" i="20"/>
  <c r="N13" i="20"/>
  <c r="N14" i="20"/>
  <c r="N15" i="20"/>
  <c r="N16" i="20"/>
  <c r="N17" i="20"/>
  <c r="N18" i="20"/>
  <c r="N19" i="20"/>
  <c r="N20" i="20"/>
  <c r="M9" i="20"/>
  <c r="M10" i="20"/>
  <c r="M11" i="20"/>
  <c r="M12" i="20"/>
  <c r="M13" i="20"/>
  <c r="M14" i="20"/>
  <c r="M15" i="20"/>
  <c r="M16" i="20"/>
  <c r="M17" i="20"/>
  <c r="M18" i="20"/>
  <c r="M19" i="20"/>
  <c r="M20" i="20"/>
  <c r="M5" i="37" l="1"/>
  <c r="N5" i="37" s="1"/>
  <c r="O5" i="37" s="1"/>
  <c r="P5" i="37" s="1"/>
  <c r="Q5" i="37" s="1"/>
  <c r="R5" i="37" s="1"/>
  <c r="S5" i="37" s="1"/>
</calcChain>
</file>

<file path=xl/sharedStrings.xml><?xml version="1.0" encoding="utf-8"?>
<sst xmlns="http://schemas.openxmlformats.org/spreadsheetml/2006/main" count="248" uniqueCount="151">
  <si>
    <t>STT</t>
  </si>
  <si>
    <t>Họ và tên</t>
  </si>
  <si>
    <t>Ghi chú</t>
  </si>
  <si>
    <t>V.07.02.06</t>
  </si>
  <si>
    <t>V.07.03.09</t>
  </si>
  <si>
    <t>13.096</t>
  </si>
  <si>
    <t>V.10.02.07</t>
  </si>
  <si>
    <t>V.07.04.12</t>
  </si>
  <si>
    <t>Chức vụ</t>
  </si>
  <si>
    <t>Nhân viên Thiết bị</t>
  </si>
  <si>
    <t>V.10.02.06</t>
  </si>
  <si>
    <t>V.08.03.07</t>
  </si>
  <si>
    <t>06a.031</t>
  </si>
  <si>
    <t>A0</t>
  </si>
  <si>
    <t>B</t>
  </si>
  <si>
    <t>Giáo viên trung học cơ sở hạng III</t>
  </si>
  <si>
    <t>Giáo viên tiểu học hạng IV</t>
  </si>
  <si>
    <t>Giáo viên mầm non hạng IV</t>
  </si>
  <si>
    <t>Thư viện viên hạng III</t>
  </si>
  <si>
    <t>Thư viện viên hạng IV</t>
  </si>
  <si>
    <t>Y sĩ hạng IV</t>
  </si>
  <si>
    <t>Kế toán viên cao đẳng</t>
  </si>
  <si>
    <t>Ông/Bà</t>
  </si>
  <si>
    <t>CỘNG HÒA XÃ HỘI CHỦ NGHĨA VIỆT NAM</t>
  </si>
  <si>
    <t>TT</t>
  </si>
  <si>
    <t>Hệ số lương</t>
  </si>
  <si>
    <t>tháng</t>
  </si>
  <si>
    <t>ngày</t>
  </si>
  <si>
    <t>Độc lập - Tự do - Hạnh phúc</t>
  </si>
  <si>
    <t>THÔNG TIN CHUNG</t>
  </si>
  <si>
    <t>Họ tên</t>
  </si>
  <si>
    <t>Chức vụ hiện tại</t>
  </si>
  <si>
    <t>Mã chức danh nghề nghiệp (mã ngạch)</t>
  </si>
  <si>
    <t>Bậc lương</t>
  </si>
  <si>
    <t>HS bảo lưu lương</t>
  </si>
  <si>
    <t>Năm</t>
  </si>
  <si>
    <t>Bậc lương cuối cùng</t>
  </si>
  <si>
    <t>Bậc 1</t>
  </si>
  <si>
    <t>Bậc 2</t>
  </si>
  <si>
    <t>Bậc 3</t>
  </si>
  <si>
    <t>Bậc 4</t>
  </si>
  <si>
    <t>Bậc 5</t>
  </si>
  <si>
    <t>Bậc 6</t>
  </si>
  <si>
    <t>Bậc 7</t>
  </si>
  <si>
    <t>Bậc 8</t>
  </si>
  <si>
    <t>Bậc 9</t>
  </si>
  <si>
    <t>Bậc 10</t>
  </si>
  <si>
    <t>Bậc 11</t>
  </si>
  <si>
    <t>Bậc 12</t>
  </si>
  <si>
    <t>Hệ số</t>
  </si>
  <si>
    <t>Mẫu 01</t>
  </si>
  <si>
    <t>Mẫu 02</t>
  </si>
  <si>
    <t>Mẫu 04</t>
  </si>
  <si>
    <t>Danh sách này được cập nhật từ kết quả xét hưởng phụ cấp thâm niên vượt khung đợt 1 năm 2018; do đó các đơn vị lọc theo trường kiểm tra đối chiếu. Nếu có thay đổi ghi rõ nội dung ở phần ghi chú và gửi về phòng GDĐT qua OMS đ/cLương Chí; nếu không thay đổi xóa Sheet này khi gửi hồ sơ qua OMS.</t>
  </si>
  <si>
    <t>Danh sách này được cập nhật từ kết quả xét hưởng phụ cấp thâm niên nhà giáo đợt 1 năm 2018; do đó các đơn vị lọc theo trường kiểm tra đối chiếu. Nếu có thay đổi ghi rõ nội dung ở phần ghi chú và gửi về phòng GDĐT qua OMS đ/cLương Chí; nếu không thay đổi xóa Sheet này khi gửi hồ sơ qua OMS.</t>
  </si>
  <si>
    <t>Mẫu 03</t>
  </si>
  <si>
    <t>% phụ cấp TNVK lần đầu</t>
  </si>
  <si>
    <t>Ngày</t>
  </si>
  <si>
    <t>Tháng</t>
  </si>
  <si>
    <t>Mẫu 05</t>
  </si>
  <si>
    <t>Thời gian bắt đầu đóng BHXH</t>
  </si>
  <si>
    <t>Thời gian tập sự</t>
  </si>
  <si>
    <t>Thời gian hết tập sự</t>
  </si>
  <si>
    <t>% phụ cấp thâm niên lần đàu</t>
  </si>
  <si>
    <t>Mốc thời gian hưởng phụ cấp thâm niên lần đầu</t>
  </si>
  <si>
    <t>Người lập</t>
  </si>
  <si>
    <t>THÔNG TIN VỀ NÂNG LƯƠNG</t>
  </si>
  <si>
    <t>năm</t>
  </si>
  <si>
    <t>UBND XÃ KRÔNG ANA</t>
  </si>
  <si>
    <t>…........</t>
  </si>
  <si>
    <t>DANH SÁCH ĐỀ NGHỊ NÂNG BẬC LƯƠNG THƯỜNG XUYÊN ĐỢT ….... NĂM 20…...</t>
  </si>
  <si>
    <t>Thủ trưởng đơn vị</t>
  </si>
  <si>
    <t>……………., ngày ….. tháng……năm 20….</t>
  </si>
  <si>
    <t>…..…………</t>
  </si>
  <si>
    <t>DANH SÁCH ĐỀ NGHỊ HƯỞNG PHỤ CẤP THÂM NIÊN VƯỢT KHUNG ĐỢT …... NĂM 20…..</t>
  </si>
  <si>
    <t>Hưởng từ ngày tháng năm</t>
  </si>
  <si>
    <t>% thâm niên vượt khung hiện hưởng</t>
  </si>
  <si>
    <t>% thâm niên vượt khung được xét hưởng</t>
  </si>
  <si>
    <t>DANH SÁCH ĐỀ NGHỊ HƯỞNG PHỤ CẤP THÂM NIÊN VƯỢT KHUNG LẦN ĐẦU ĐỢT ….... NĂM 20…...</t>
  </si>
  <si>
    <t>Cơ quan/đơn vị</t>
  </si>
  <si>
    <t>DANH SÁCH ĐỀ NGHỊ HƯỞNG PHỤ CẤP THÂM NIÊN NGHỀ ĐỢT ….... NĂM 20…...</t>
  </si>
  <si>
    <t>% PCTN hiện hưởng</t>
  </si>
  <si>
    <t>% PCTN được xét</t>
  </si>
  <si>
    <t>DANH SÁCH ĐỀ NGHỊ HƯỞNG PHỤ CẤP THÂM NIÊN NGHỀ LẦN ĐẦU ĐỢT ….. NĂM 20…..</t>
  </si>
  <si>
    <r>
      <t xml:space="preserve">Bậc lương, hệ số lương, thời gian hiện hưởng </t>
    </r>
    <r>
      <rPr>
        <i/>
        <sz val="11"/>
        <color indexed="59"/>
        <rFont val="Times New Roman"/>
        <family val="1"/>
      </rPr>
      <t>(Theo quyết định gần nhất)</t>
    </r>
  </si>
  <si>
    <t>Bậc lương, hệ số lương, thời gian sau khi nâng lương</t>
  </si>
  <si>
    <t>Thời gian giữ bậc lương</t>
  </si>
  <si>
    <t>Hệ số chênh lệch giữa các bậc lương</t>
  </si>
  <si>
    <t>BẢNG MÃ SỐ CHỨC DANH THEO TIÊU CHUẨN NGHỀ NGHIỆP VÀ XẾP CHUYỂN LƯƠNG
 ĐỐI VỚI GIÁO VIÊN</t>
  </si>
  <si>
    <t>Trình độ đào tạo, bồi dưỡng</t>
  </si>
  <si>
    <t>Mã số CDNN</t>
  </si>
  <si>
    <t>Bảng lương theo NĐ 204/2004/NĐ-CP</t>
  </si>
  <si>
    <t>Giáo viên Mầm non hạng III</t>
  </si>
  <si>
    <t>Cao đằng GDMN trở lên</t>
  </si>
  <si>
    <t>V.07.02.26</t>
  </si>
  <si>
    <t>Viên chức loại A0</t>
  </si>
  <si>
    <t>Giáo viên Mầm non hạng II</t>
  </si>
  <si>
    <t>Đại học GDMN trở lên</t>
  </si>
  <si>
    <t>V.07.02.25</t>
  </si>
  <si>
    <t>Viên chức loại A1</t>
  </si>
  <si>
    <t>Giáo viên Mầm non hạng I</t>
  </si>
  <si>
    <t>V.07.02.24</t>
  </si>
  <si>
    <t>Viên chức loại A2, nhóm A2.2</t>
  </si>
  <si>
    <t>Giáo viên Tiểu học hạng III</t>
  </si>
  <si>
    <t>Cử nhân trở lên thuộc ngành đào tạo giáo viên tiểu học</t>
  </si>
  <si>
    <t>V.07.03.29</t>
  </si>
  <si>
    <t>Giáo viên Tiểu học hạng II</t>
  </si>
  <si>
    <t>V.07.03.28</t>
  </si>
  <si>
    <t>Giáo viên Tiểu học hạng I</t>
  </si>
  <si>
    <t>Thạc sĩ trở lên thuộc ngành đào tạo giáo viên tiểu học hoặc chuyên ngành phù hợp</t>
  </si>
  <si>
    <t>V.07.03.27</t>
  </si>
  <si>
    <t>Giáo viên THCS hạng III</t>
  </si>
  <si>
    <t>Cử nhân trở lên thuộc ngành đào tạo giáo viên</t>
  </si>
  <si>
    <t>V.07.04.32</t>
  </si>
  <si>
    <t>Giáo viên THCS hạng II</t>
  </si>
  <si>
    <t>V.07.04.31</t>
  </si>
  <si>
    <t>Giáo viên THCS hạng I</t>
  </si>
  <si>
    <t>Thạc sĩ trở lên thuộc ngành đào tạo giáo viên hoặc chuyên ngành phù hợp</t>
  </si>
  <si>
    <t>V.07.04.30</t>
  </si>
  <si>
    <t>Viên chức loại A2, nhóm A2.1</t>
  </si>
  <si>
    <t>Kế toán viên trung cấp (hạng IV)</t>
  </si>
  <si>
    <t>Cao đẳng trở lên thuộc chuyên ngành Kế toán, Kiểm toán, Tài chính</t>
  </si>
  <si>
    <t>V.06.032</t>
  </si>
  <si>
    <t xml:space="preserve">Viên chức loại A0 </t>
  </si>
  <si>
    <t>Kế toán viên (hạng III)</t>
  </si>
  <si>
    <t>Đại học trở lên thuộc chuyên ngành Kế toán, Kiểm toán, Tài chính</t>
  </si>
  <si>
    <t>V.06.031</t>
  </si>
  <si>
    <t>Trung cấp trở lên chuyên ngành Thông tin - Thư viện</t>
  </si>
  <si>
    <t>Viên chức loại B</t>
  </si>
  <si>
    <t>Đại học trở lên chuyên ngành Thông tin - Thư viện (hoặc ngành khác + chứng chỉ nghiệp vụ)</t>
  </si>
  <si>
    <t xml:space="preserve">Viên chức loại A1 </t>
  </si>
  <si>
    <t>Nhân viên Thiết bị, thí nghiệm (Thông tư 21/2022/TT-BGDĐT)</t>
  </si>
  <si>
    <t>Cao đẳng trở lên chuyên ngành Công nghệ thiết bị trường học (hoặc ngành phù hợp)</t>
  </si>
  <si>
    <t>V.07.07.20</t>
  </si>
  <si>
    <t>Tốt nghiệp Y sĩ trình độ trung cấp</t>
  </si>
  <si>
    <t>Điều dưỡng hạng IV</t>
  </si>
  <si>
    <t>Tốt nghiệp Điều dưỡng trình độ cao đẳng</t>
  </si>
  <si>
    <t>V.08.05.13</t>
  </si>
  <si>
    <t>Văn thư viên trung cấp</t>
  </si>
  <si>
    <t>Trung cấp trở lên chuyên ngành Văn thư - Lưu trữ (hoặc ngành khác + chứng chỉ nghiệp vụ)</t>
  </si>
  <si>
    <t>Văn thư viên</t>
  </si>
  <si>
    <t>Đại học trở lên chuyên ngành Văn thư - Lưu trữ (hoặc ngành khác + chứng chỉ nghiệp vụ)</t>
  </si>
  <si>
    <t>Chuyên viên</t>
  </si>
  <si>
    <t>Chuyên viên chính</t>
  </si>
  <si>
    <t>01.003</t>
  </si>
  <si>
    <t>01.002</t>
  </si>
  <si>
    <t>Hệ số lương tối đa</t>
  </si>
  <si>
    <t>01a.033</t>
  </si>
  <si>
    <t>15</t>
  </si>
  <si>
    <t>2</t>
  </si>
  <si>
    <r>
      <t xml:space="preserve">Lưu ý: Các cột </t>
    </r>
    <r>
      <rPr>
        <sz val="11"/>
        <color rgb="FFFF0000"/>
        <rFont val="Times New Roman"/>
        <family val="1"/>
      </rPr>
      <t xml:space="preserve">có font chữ màu đỏ </t>
    </r>
    <r>
      <rPr>
        <sz val="11"/>
        <rFont val="Times New Roman"/>
        <family val="1"/>
      </rPr>
      <t>đã được cài công thức, do đó chỉ cập nhật đầy đủ, chính xác thông tin mỗi cá nhân theo quyết định liên quan gần nhất, thì dữ liệu sẽ được cập nhật tự động;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</si>
</sst>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10000]d/m/yyyy;@"/>
    <numFmt numFmtId="165" formatCode="0.0"/>
  </numFmts>
  <fonts count="33">
    <font>
      <sz val="11"/>
      <name val="VNI-Times"/>
    </font>
    <font>
      <sz val="11"/>
      <color theme="1"/>
      <name val="Calibri"/>
      <family val="2"/>
      <scheme val="minor"/>
    </font>
    <font>
      <sz val="11"/>
      <name val="Times New Roman"/>
      <family val="1"/>
    </font>
    <font>
      <sz val="13"/>
      <name val="VNI-Times"/>
    </font>
    <font>
      <b/>
      <sz val="11"/>
      <name val="Times New Roman"/>
      <family val="1"/>
    </font>
    <font>
      <b/>
      <sz val="12"/>
      <name val="Times New Roman"/>
      <family val="1"/>
    </font>
    <font>
      <sz val="12"/>
      <name val="Times New Roman"/>
      <family val="1"/>
    </font>
    <font>
      <sz val="10"/>
      <name val="Arial"/>
      <family val="2"/>
    </font>
    <font>
      <sz val="12"/>
      <color indexed="8"/>
      <name val="Times New Roman"/>
      <family val="1"/>
    </font>
    <font>
      <i/>
      <sz val="11"/>
      <name val="Times New Roman"/>
      <family val="1"/>
    </font>
    <font>
      <sz val="8"/>
      <name val="VNI-Times"/>
    </font>
    <font>
      <b/>
      <sz val="13"/>
      <color indexed="8"/>
      <name val="Times New Roman"/>
      <family val="1"/>
    </font>
    <font>
      <i/>
      <sz val="11"/>
      <color indexed="59"/>
      <name val="Times New Roman"/>
      <family val="1"/>
    </font>
    <font>
      <sz val="11"/>
      <color indexed="59"/>
      <name val="Times New Roman"/>
      <family val="1"/>
    </font>
    <font>
      <b/>
      <sz val="11"/>
      <color indexed="59"/>
      <name val="Times New Roman"/>
      <family val="1"/>
    </font>
    <font>
      <b/>
      <sz val="12"/>
      <color indexed="59"/>
      <name val="Times New Roman"/>
      <family val="1"/>
    </font>
    <font>
      <b/>
      <sz val="14"/>
      <color indexed="59"/>
      <name val="Times New Roman"/>
      <family val="1"/>
    </font>
    <font>
      <i/>
      <sz val="14"/>
      <color indexed="10"/>
      <name val="Times New Roman"/>
      <family val="1"/>
    </font>
    <font>
      <b/>
      <u/>
      <sz val="12"/>
      <color indexed="59"/>
      <name val="Times New Roman"/>
      <family val="1"/>
    </font>
    <font>
      <sz val="11"/>
      <color theme="2" tint="-0.89999084444715716"/>
      <name val="Times New Roman"/>
      <family val="1"/>
    </font>
    <font>
      <b/>
      <sz val="11"/>
      <color theme="2" tint="-0.89999084444715716"/>
      <name val="Times New Roman"/>
      <family val="1"/>
    </font>
    <font>
      <b/>
      <sz val="12"/>
      <color theme="2" tint="-0.89999084444715716"/>
      <name val="Times New Roman"/>
      <family val="1"/>
    </font>
    <font>
      <i/>
      <sz val="13"/>
      <color rgb="FFFF0000"/>
      <name val="Times New Roman"/>
      <family val="1"/>
    </font>
    <font>
      <b/>
      <sz val="14"/>
      <color theme="2" tint="-0.89999084444715716"/>
      <name val="Times New Roman"/>
      <family val="1"/>
    </font>
    <font>
      <b/>
      <i/>
      <sz val="12"/>
      <color rgb="FFFF0000"/>
      <name val="Times New Roman"/>
      <family val="1"/>
    </font>
    <font>
      <b/>
      <u/>
      <sz val="12"/>
      <color theme="2" tint="-0.89999084444715716"/>
      <name val="Times New Roman"/>
      <family val="1"/>
    </font>
    <font>
      <sz val="11"/>
      <color rgb="FFFF0000"/>
      <name val="Times New Roman"/>
      <family val="1"/>
    </font>
    <font>
      <b/>
      <sz val="14"/>
      <color theme="1"/>
      <name val="Times New Roman"/>
      <family val="1"/>
    </font>
    <font>
      <b/>
      <sz val="13"/>
      <color rgb="FF1B1C1D"/>
      <name val="Times New Roman"/>
      <family val="1"/>
    </font>
    <font>
      <sz val="13"/>
      <color rgb="FF1B1C1D"/>
      <name val="Times New Roman"/>
      <family val="1"/>
    </font>
    <font>
      <sz val="13"/>
      <color theme="1"/>
      <name val="Times New Roman"/>
      <family val="1"/>
    </font>
    <font>
      <i/>
      <sz val="12"/>
      <color theme="1"/>
      <name val="Times New Roman"/>
      <family val="1"/>
    </font>
    <font>
      <b/>
      <sz val="11"/>
      <color rgb="FFFF0000"/>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s>
  <cellStyleXfs count="5">
    <xf numFmtId="0" fontId="0" fillId="0" borderId="0"/>
    <xf numFmtId="0" fontId="7" fillId="0" borderId="0"/>
    <xf numFmtId="0" fontId="7" fillId="0" borderId="0"/>
    <xf numFmtId="0" fontId="3" fillId="0" borderId="0"/>
    <xf numFmtId="0" fontId="1" fillId="0" borderId="0"/>
  </cellStyleXfs>
  <cellXfs count="175">
    <xf numFmtId="0" fontId="0" fillId="0" borderId="0" xfId="0"/>
    <xf numFmtId="0" fontId="2" fillId="0" borderId="0" xfId="0" applyFont="1"/>
    <xf numFmtId="0" fontId="4" fillId="0" borderId="0" xfId="0" applyFont="1"/>
    <xf numFmtId="0" fontId="2" fillId="0" borderId="0" xfId="0" applyFont="1" applyAlignment="1">
      <alignment horizontal="center"/>
    </xf>
    <xf numFmtId="0" fontId="2" fillId="2" borderId="1" xfId="0" applyFont="1" applyFill="1" applyBorder="1"/>
    <xf numFmtId="0" fontId="2" fillId="0" borderId="0" xfId="0" applyFont="1" applyAlignment="1">
      <alignment vertical="center"/>
    </xf>
    <xf numFmtId="0" fontId="4" fillId="0" borderId="2" xfId="0" applyFont="1" applyBorder="1" applyAlignment="1">
      <alignment horizontal="center" vertical="center" wrapText="1"/>
    </xf>
    <xf numFmtId="0" fontId="2" fillId="2" borderId="0" xfId="0" applyFont="1" applyFill="1"/>
    <xf numFmtId="0" fontId="6" fillId="0" borderId="1" xfId="0" applyFont="1" applyBorder="1"/>
    <xf numFmtId="0" fontId="2" fillId="0" borderId="0" xfId="0" applyFont="1" applyAlignment="1">
      <alignment horizontal="left"/>
    </xf>
    <xf numFmtId="0" fontId="2" fillId="0" borderId="0" xfId="0" applyFont="1" applyAlignment="1">
      <alignment horizontal="center" vertical="center"/>
    </xf>
    <xf numFmtId="0" fontId="6" fillId="0" borderId="1" xfId="0" applyFont="1" applyBorder="1" applyAlignment="1">
      <alignment horizontal="left" shrinkToFit="1"/>
    </xf>
    <xf numFmtId="14" fontId="6" fillId="0" borderId="1" xfId="0" applyNumberFormat="1" applyFont="1" applyBorder="1" applyAlignment="1">
      <alignment horizontal="center" shrinkToFit="1"/>
    </xf>
    <xf numFmtId="0" fontId="6" fillId="2" borderId="0" xfId="0" applyFont="1" applyFill="1"/>
    <xf numFmtId="14" fontId="6" fillId="2" borderId="1" xfId="0" applyNumberFormat="1" applyFont="1" applyFill="1" applyBorder="1" applyAlignment="1">
      <alignment horizontal="center" vertical="center" shrinkToFit="1"/>
    </xf>
    <xf numFmtId="0" fontId="6" fillId="2" borderId="1" xfId="3" applyFont="1" applyFill="1" applyBorder="1" applyAlignment="1">
      <alignment horizontal="center" vertical="center" shrinkToFit="1"/>
    </xf>
    <xf numFmtId="0" fontId="6" fillId="2" borderId="0" xfId="0" applyFont="1" applyFill="1" applyAlignment="1">
      <alignment horizontal="left"/>
    </xf>
    <xf numFmtId="49" fontId="6" fillId="2" borderId="0" xfId="0" applyNumberFormat="1" applyFont="1" applyFill="1"/>
    <xf numFmtId="0" fontId="6" fillId="2" borderId="0" xfId="0" applyFont="1" applyFill="1" applyAlignment="1">
      <alignment vertical="center" wrapText="1"/>
    </xf>
    <xf numFmtId="12" fontId="6" fillId="2" borderId="1" xfId="0" applyNumberFormat="1" applyFont="1" applyFill="1" applyBorder="1" applyAlignment="1">
      <alignment horizontal="center" vertical="center" shrinkToFit="1"/>
    </xf>
    <xf numFmtId="0" fontId="2" fillId="0" borderId="1" xfId="0" applyFont="1" applyBorder="1"/>
    <xf numFmtId="0" fontId="2" fillId="0" borderId="0" xfId="0" applyFont="1" applyAlignment="1">
      <alignment horizontal="right"/>
    </xf>
    <xf numFmtId="0" fontId="6" fillId="0" borderId="4" xfId="0" applyFont="1" applyBorder="1" applyAlignment="1">
      <alignment vertical="center" wrapText="1"/>
    </xf>
    <xf numFmtId="49" fontId="8" fillId="0" borderId="1" xfId="3" applyNumberFormat="1" applyFont="1" applyBorder="1" applyAlignment="1">
      <alignment vertical="center" shrinkToFit="1"/>
    </xf>
    <xf numFmtId="0" fontId="19" fillId="0" borderId="0" xfId="1" applyFont="1" applyProtection="1">
      <protection locked="0"/>
    </xf>
    <xf numFmtId="0" fontId="19" fillId="0" borderId="0" xfId="1" applyFont="1" applyAlignment="1" applyProtection="1">
      <alignment horizontal="center"/>
      <protection locked="0"/>
    </xf>
    <xf numFmtId="0" fontId="20" fillId="0" borderId="0" xfId="1" applyFont="1" applyAlignment="1" applyProtection="1">
      <alignment horizontal="center"/>
      <protection locked="0"/>
    </xf>
    <xf numFmtId="0" fontId="21" fillId="0" borderId="0" xfId="1" applyFont="1" applyAlignment="1" applyProtection="1">
      <alignment horizontal="center"/>
      <protection locked="0"/>
    </xf>
    <xf numFmtId="0" fontId="19" fillId="0" borderId="1" xfId="1" applyFont="1" applyBorder="1" applyProtection="1">
      <protection locked="0"/>
    </xf>
    <xf numFmtId="0" fontId="20" fillId="0" borderId="0" xfId="1" applyFont="1" applyAlignment="1" applyProtection="1">
      <alignment vertical="center"/>
      <protection locked="0"/>
    </xf>
    <xf numFmtId="0" fontId="6" fillId="2" borderId="1" xfId="0" applyFont="1" applyFill="1" applyBorder="1"/>
    <xf numFmtId="0" fontId="13" fillId="0" borderId="0" xfId="1" applyFont="1" applyProtection="1">
      <protection locked="0"/>
    </xf>
    <xf numFmtId="0" fontId="14" fillId="0" borderId="0" xfId="1" applyFont="1" applyAlignment="1" applyProtection="1">
      <alignment horizontal="center"/>
      <protection locked="0"/>
    </xf>
    <xf numFmtId="0" fontId="13" fillId="0" borderId="0" xfId="1" applyFont="1" applyAlignment="1" applyProtection="1">
      <alignment horizontal="center" vertical="center"/>
      <protection locked="0"/>
    </xf>
    <xf numFmtId="0" fontId="15" fillId="0" borderId="0" xfId="1" applyFont="1" applyAlignment="1" applyProtection="1">
      <alignment horizontal="center"/>
      <protection locked="0"/>
    </xf>
    <xf numFmtId="0" fontId="13" fillId="0" borderId="0" xfId="1" applyFont="1" applyAlignment="1" applyProtection="1">
      <alignment horizontal="center"/>
      <protection locked="0"/>
    </xf>
    <xf numFmtId="0" fontId="13" fillId="0" borderId="1" xfId="1" applyFont="1" applyBorder="1" applyProtection="1">
      <protection locked="0"/>
    </xf>
    <xf numFmtId="0" fontId="14" fillId="0" borderId="0" xfId="1" applyFont="1" applyAlignment="1" applyProtection="1">
      <alignment vertical="center"/>
      <protection locked="0"/>
    </xf>
    <xf numFmtId="0" fontId="17" fillId="2" borderId="8" xfId="0" applyFont="1" applyFill="1" applyBorder="1" applyAlignment="1">
      <alignment vertical="center"/>
    </xf>
    <xf numFmtId="0" fontId="13" fillId="0" borderId="1" xfId="0" applyFont="1" applyBorder="1" applyAlignment="1" applyProtection="1">
      <alignment horizontal="center" vertical="center" wrapText="1"/>
      <protection locked="0"/>
    </xf>
    <xf numFmtId="49" fontId="2" fillId="2" borderId="1" xfId="3" applyNumberFormat="1" applyFont="1" applyFill="1" applyBorder="1" applyAlignment="1">
      <alignment horizontal="center" vertical="center" wrapText="1"/>
    </xf>
    <xf numFmtId="0" fontId="13" fillId="0" borderId="0" xfId="1" applyFont="1" applyAlignment="1" applyProtection="1">
      <alignment horizontal="left"/>
      <protection locked="0"/>
    </xf>
    <xf numFmtId="0" fontId="6" fillId="0" borderId="0" xfId="0" applyFont="1"/>
    <xf numFmtId="0" fontId="6" fillId="3" borderId="1" xfId="3" applyFont="1" applyFill="1" applyBorder="1" applyAlignment="1">
      <alignment horizontal="left" vertical="center" shrinkToFit="1"/>
    </xf>
    <xf numFmtId="0" fontId="6" fillId="3" borderId="1" xfId="0" applyFont="1" applyFill="1" applyBorder="1" applyAlignment="1">
      <alignment horizontal="left" vertical="center" shrinkToFi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2" borderId="0" xfId="0" applyFont="1" applyFill="1" applyAlignment="1">
      <alignment horizont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xf>
    <xf numFmtId="0" fontId="2" fillId="2" borderId="0" xfId="0" applyFont="1" applyFill="1" applyAlignment="1">
      <alignment horizontal="left"/>
    </xf>
    <xf numFmtId="0" fontId="6" fillId="2" borderId="1" xfId="0" applyFont="1" applyFill="1" applyBorder="1" applyAlignment="1">
      <alignment horizontal="left" vertical="center" wrapText="1"/>
    </xf>
    <xf numFmtId="0" fontId="2" fillId="0" borderId="1" xfId="0" applyFont="1" applyBorder="1" applyAlignment="1">
      <alignment horizontal="center" vertical="center"/>
    </xf>
    <xf numFmtId="0" fontId="19" fillId="0" borderId="0" xfId="1" applyFont="1" applyAlignment="1" applyProtection="1">
      <alignment horizontal="left"/>
      <protection locked="0"/>
    </xf>
    <xf numFmtId="0" fontId="20" fillId="0" borderId="0" xfId="1" applyFont="1" applyAlignment="1" applyProtection="1">
      <alignment horizontal="left"/>
      <protection locked="0"/>
    </xf>
    <xf numFmtId="0" fontId="2" fillId="0" borderId="1" xfId="0" applyFont="1" applyBorder="1" applyAlignment="1">
      <alignment horizontal="center" vertical="center" shrinkToFit="1"/>
    </xf>
    <xf numFmtId="0" fontId="2" fillId="0" borderId="0" xfId="0" applyFont="1" applyAlignment="1">
      <alignment wrapText="1"/>
    </xf>
    <xf numFmtId="0" fontId="6" fillId="0" borderId="0" xfId="0" applyFont="1" applyAlignment="1">
      <alignment vertical="center"/>
    </xf>
    <xf numFmtId="0" fontId="2" fillId="0" borderId="1" xfId="3" applyFont="1" applyBorder="1" applyAlignment="1">
      <alignment horizontal="center" vertical="center" shrinkToFit="1"/>
    </xf>
    <xf numFmtId="0" fontId="2" fillId="2" borderId="0" xfId="0" applyFont="1" applyFill="1" applyAlignment="1">
      <alignment horizontal="center" vertical="center"/>
    </xf>
    <xf numFmtId="0" fontId="14" fillId="0" borderId="0" xfId="1" applyFont="1" applyAlignment="1" applyProtection="1">
      <alignment horizontal="left"/>
      <protection locked="0"/>
    </xf>
    <xf numFmtId="0" fontId="19" fillId="0" borderId="1" xfId="1" applyFont="1" applyBorder="1" applyAlignment="1" applyProtection="1">
      <alignment horizontal="center" vertical="center" wrapText="1"/>
      <protection locked="0"/>
    </xf>
    <xf numFmtId="0" fontId="2" fillId="0" borderId="1" xfId="0" applyFont="1" applyBorder="1" applyAlignment="1">
      <alignment horizontal="left" vertical="center" shrinkToFit="1"/>
    </xf>
    <xf numFmtId="49" fontId="2" fillId="0" borderId="1" xfId="3" applyNumberFormat="1" applyFont="1" applyBorder="1" applyAlignment="1" applyProtection="1">
      <alignment horizontal="left" vertical="center" shrinkToFit="1"/>
      <protection locked="0"/>
    </xf>
    <xf numFmtId="0" fontId="2" fillId="0" borderId="1" xfId="0" applyFont="1" applyBorder="1" applyAlignment="1">
      <alignment horizontal="center" vertical="center" wrapText="1"/>
    </xf>
    <xf numFmtId="0" fontId="19" fillId="0" borderId="0" xfId="1" applyFont="1" applyAlignment="1" applyProtection="1">
      <alignment vertical="center"/>
      <protection locked="0"/>
    </xf>
    <xf numFmtId="49" fontId="2" fillId="0" borderId="1" xfId="0" applyNumberFormat="1" applyFont="1" applyBorder="1" applyAlignment="1">
      <alignment horizontal="center" vertical="center" wrapText="1"/>
    </xf>
    <xf numFmtId="0" fontId="6" fillId="0" borderId="1" xfId="0" applyFont="1" applyBorder="1" applyAlignment="1" applyProtection="1">
      <alignment horizontal="left" vertical="center" shrinkToFit="1"/>
      <protection hidden="1"/>
    </xf>
    <xf numFmtId="0" fontId="6" fillId="0" borderId="1" xfId="0" applyFont="1" applyBorder="1" applyAlignment="1" applyProtection="1">
      <alignment horizontal="center" vertical="center" shrinkToFit="1"/>
      <protection hidden="1"/>
    </xf>
    <xf numFmtId="49" fontId="6" fillId="2" borderId="0" xfId="0" applyNumberFormat="1" applyFont="1" applyFill="1" applyAlignment="1">
      <alignment horizontal="left"/>
    </xf>
    <xf numFmtId="0" fontId="2" fillId="0" borderId="1" xfId="0" applyFont="1" applyBorder="1" applyAlignment="1">
      <alignment vertical="center" wrapText="1"/>
    </xf>
    <xf numFmtId="0" fontId="2" fillId="0" borderId="1" xfId="0" applyFont="1" applyBorder="1" applyAlignment="1">
      <alignment vertical="center"/>
    </xf>
    <xf numFmtId="0" fontId="17" fillId="2" borderId="8" xfId="0" applyFont="1" applyFill="1" applyBorder="1" applyAlignment="1">
      <alignment horizontal="left" vertical="center"/>
    </xf>
    <xf numFmtId="0" fontId="2" fillId="0" borderId="1" xfId="1" applyFont="1" applyBorder="1" applyAlignment="1" applyProtection="1">
      <alignment horizontal="center" vertical="center" shrinkToFit="1"/>
      <protection locked="0"/>
    </xf>
    <xf numFmtId="0" fontId="2" fillId="0" borderId="1" xfId="1" applyFont="1" applyBorder="1" applyAlignment="1">
      <alignment horizontal="center" vertical="center" shrinkToFit="1"/>
    </xf>
    <xf numFmtId="14" fontId="2" fillId="0" borderId="1" xfId="1" applyNumberFormat="1" applyFont="1" applyBorder="1" applyAlignment="1">
      <alignment horizontal="center" vertical="center" shrinkToFit="1"/>
    </xf>
    <xf numFmtId="0" fontId="2" fillId="0" borderId="12" xfId="0" applyFont="1" applyBorder="1" applyAlignment="1">
      <alignment vertical="center"/>
    </xf>
    <xf numFmtId="0" fontId="2" fillId="0" borderId="12" xfId="0" applyFont="1" applyBorder="1" applyAlignment="1">
      <alignment vertical="center" wrapText="1"/>
    </xf>
    <xf numFmtId="0" fontId="2" fillId="0" borderId="12" xfId="0" applyFont="1" applyBorder="1" applyAlignment="1">
      <alignment horizontal="left" vertical="center" shrinkToFit="1"/>
    </xf>
    <xf numFmtId="49" fontId="2" fillId="0" borderId="1" xfId="1" applyNumberFormat="1" applyFont="1" applyBorder="1" applyAlignment="1" applyProtection="1">
      <alignment vertical="center" shrinkToFit="1"/>
      <protection hidden="1"/>
    </xf>
    <xf numFmtId="0" fontId="6" fillId="0" borderId="1" xfId="0" applyFont="1" applyBorder="1" applyAlignment="1">
      <alignment wrapText="1"/>
    </xf>
    <xf numFmtId="0" fontId="4" fillId="0" borderId="0" xfId="0" applyFont="1" applyAlignment="1">
      <alignment horizontal="center"/>
    </xf>
    <xf numFmtId="0" fontId="6" fillId="0" borderId="0" xfId="0" applyFont="1" applyAlignment="1">
      <alignment horizontal="center"/>
    </xf>
    <xf numFmtId="49" fontId="6" fillId="0" borderId="1" xfId="1" applyNumberFormat="1" applyFont="1" applyBorder="1" applyAlignment="1" applyProtection="1">
      <alignment vertical="center" shrinkToFit="1"/>
      <protection hidden="1"/>
    </xf>
    <xf numFmtId="0" fontId="11" fillId="0" borderId="0" xfId="1" applyFont="1" applyAlignment="1">
      <alignment horizontal="center"/>
    </xf>
    <xf numFmtId="0" fontId="2" fillId="0" borderId="0" xfId="0" applyFont="1" applyAlignment="1">
      <alignment horizontal="left" vertical="center" shrinkToFit="1"/>
    </xf>
    <xf numFmtId="0" fontId="6" fillId="0" borderId="0" xfId="0" applyFont="1" applyAlignment="1">
      <alignment wrapText="1"/>
    </xf>
    <xf numFmtId="0" fontId="13" fillId="0" borderId="0" xfId="0" applyFont="1" applyAlignment="1" applyProtection="1">
      <alignment horizontal="left" vertical="center" shrinkToFit="1"/>
      <protection hidden="1"/>
    </xf>
    <xf numFmtId="12" fontId="2" fillId="0" borderId="0" xfId="0" applyNumberFormat="1" applyFont="1" applyAlignment="1">
      <alignment horizontal="center" vertical="center" shrinkToFit="1"/>
    </xf>
    <xf numFmtId="14" fontId="6" fillId="0" borderId="0" xfId="0" applyNumberFormat="1" applyFont="1" applyAlignment="1">
      <alignment horizontal="left" vertical="center"/>
    </xf>
    <xf numFmtId="0" fontId="24" fillId="0" borderId="0" xfId="0" applyFont="1"/>
    <xf numFmtId="49" fontId="2" fillId="2" borderId="5" xfId="3" applyNumberFormat="1" applyFont="1" applyFill="1" applyBorder="1" applyAlignment="1">
      <alignment horizontal="center" vertical="center" wrapText="1"/>
    </xf>
    <xf numFmtId="164" fontId="19" fillId="0" borderId="1" xfId="0" applyNumberFormat="1" applyFont="1" applyBorder="1" applyAlignment="1" applyProtection="1">
      <alignment horizontal="left" vertical="center"/>
      <protection locked="0"/>
    </xf>
    <xf numFmtId="0" fontId="25" fillId="0" borderId="0" xfId="1" applyFont="1" applyAlignment="1" applyProtection="1">
      <alignment horizontal="center"/>
      <protection locked="0"/>
    </xf>
    <xf numFmtId="0" fontId="9" fillId="0" borderId="0" xfId="0" applyFont="1" applyAlignment="1">
      <alignment horizontal="center"/>
    </xf>
    <xf numFmtId="0" fontId="2" fillId="0" borderId="9" xfId="3" applyFont="1" applyBorder="1" applyAlignment="1">
      <alignment horizontal="center" vertical="center" shrinkToFit="1"/>
    </xf>
    <xf numFmtId="0" fontId="2" fillId="0" borderId="0" xfId="3" applyFont="1" applyAlignment="1">
      <alignment horizontal="center" vertical="center" shrinkToFit="1"/>
    </xf>
    <xf numFmtId="0" fontId="18" fillId="0" borderId="0" xfId="1" applyFont="1" applyAlignment="1" applyProtection="1">
      <alignment horizontal="center"/>
      <protection locked="0"/>
    </xf>
    <xf numFmtId="0" fontId="19" fillId="0" borderId="1" xfId="1" applyFont="1" applyBorder="1" applyAlignment="1" applyProtection="1">
      <alignment vertical="center" wrapText="1"/>
      <protection locked="0"/>
    </xf>
    <xf numFmtId="0" fontId="13" fillId="0" borderId="1" xfId="1" applyFont="1" applyBorder="1" applyAlignment="1" applyProtection="1">
      <alignment horizontal="center" vertical="center"/>
      <protection locked="0"/>
    </xf>
    <xf numFmtId="0" fontId="27" fillId="0" borderId="8" xfId="4" applyFont="1" applyBorder="1" applyAlignment="1">
      <alignment horizontal="center" vertical="center" wrapText="1"/>
    </xf>
    <xf numFmtId="0" fontId="1" fillId="0" borderId="0" xfId="4"/>
    <xf numFmtId="0" fontId="28" fillId="0" borderId="13" xfId="4" applyFont="1" applyBorder="1" applyAlignment="1">
      <alignment horizontal="left" vertical="center" wrapText="1" indent="1"/>
    </xf>
    <xf numFmtId="0" fontId="28" fillId="0" borderId="13" xfId="4" applyFont="1" applyBorder="1" applyAlignment="1">
      <alignment horizontal="center" vertical="center" wrapText="1"/>
    </xf>
    <xf numFmtId="0" fontId="29" fillId="0" borderId="13" xfId="4" applyFont="1" applyBorder="1" applyAlignment="1">
      <alignment horizontal="left" vertical="center" wrapText="1" indent="1"/>
    </xf>
    <xf numFmtId="0" fontId="29" fillId="0" borderId="13" xfId="4" applyFont="1" applyBorder="1" applyAlignment="1">
      <alignment horizontal="center" vertical="center" wrapText="1"/>
    </xf>
    <xf numFmtId="0" fontId="1" fillId="0" borderId="0" xfId="4" applyAlignment="1">
      <alignment horizontal="center"/>
    </xf>
    <xf numFmtId="165" fontId="29" fillId="0" borderId="13" xfId="4" applyNumberFormat="1" applyFont="1" applyBorder="1" applyAlignment="1">
      <alignment horizontal="center" vertical="center" wrapText="1"/>
    </xf>
    <xf numFmtId="0" fontId="30" fillId="0" borderId="0" xfId="4" applyFont="1" applyAlignment="1">
      <alignment vertical="center"/>
    </xf>
    <xf numFmtId="0" fontId="29" fillId="0" borderId="13" xfId="4" applyFont="1" applyBorder="1" applyAlignment="1">
      <alignment horizontal="left" vertical="center" wrapText="1"/>
    </xf>
    <xf numFmtId="0" fontId="27" fillId="0" borderId="0" xfId="4" applyFont="1" applyAlignment="1">
      <alignment horizontal="center" vertical="center" wrapText="1"/>
    </xf>
    <xf numFmtId="0" fontId="31" fillId="0" borderId="8" xfId="4" applyFont="1" applyBorder="1" applyAlignment="1">
      <alignment horizontal="center" vertical="center" wrapText="1"/>
    </xf>
    <xf numFmtId="0" fontId="28" fillId="0" borderId="14" xfId="4" applyFont="1" applyBorder="1" applyAlignment="1">
      <alignment horizontal="left" vertical="center" wrapText="1" indent="1"/>
    </xf>
    <xf numFmtId="0" fontId="29" fillId="0" borderId="14" xfId="4" applyFont="1" applyBorder="1" applyAlignment="1">
      <alignment horizontal="left" vertical="center" wrapText="1" indent="1"/>
    </xf>
    <xf numFmtId="0" fontId="30" fillId="0" borderId="13" xfId="4" applyFont="1" applyBorder="1" applyAlignment="1">
      <alignment horizontal="center" vertical="center"/>
    </xf>
    <xf numFmtId="0" fontId="1" fillId="0" borderId="13" xfId="4" applyBorder="1"/>
    <xf numFmtId="0" fontId="30" fillId="0" borderId="13" xfId="4" applyFont="1" applyBorder="1" applyAlignment="1">
      <alignment vertical="center"/>
    </xf>
    <xf numFmtId="0" fontId="6" fillId="0" borderId="13" xfId="0" applyFont="1" applyBorder="1" applyAlignment="1">
      <alignment horizontal="center" vertical="center" wrapText="1"/>
    </xf>
    <xf numFmtId="49" fontId="30" fillId="0" borderId="13" xfId="4" applyNumberFormat="1" applyFont="1" applyBorder="1" applyAlignment="1">
      <alignment horizontal="left" vertical="center"/>
    </xf>
    <xf numFmtId="0" fontId="6" fillId="0" borderId="13" xfId="0" applyFont="1" applyBorder="1" applyAlignment="1">
      <alignment horizontal="left" vertical="center" wrapText="1"/>
    </xf>
    <xf numFmtId="49" fontId="8" fillId="0" borderId="13" xfId="0" applyNumberFormat="1" applyFont="1" applyBorder="1" applyAlignment="1">
      <alignment horizontal="left" vertical="center"/>
    </xf>
    <xf numFmtId="0" fontId="1" fillId="0" borderId="0" xfId="4" applyAlignment="1">
      <alignment horizontal="left"/>
    </xf>
    <xf numFmtId="0" fontId="23" fillId="0" borderId="0" xfId="1" applyFont="1" applyAlignment="1" applyProtection="1">
      <alignment horizontal="center" vertical="center"/>
      <protection locked="0"/>
    </xf>
    <xf numFmtId="0" fontId="23" fillId="0" borderId="0" xfId="1" applyFont="1" applyAlignment="1" applyProtection="1">
      <alignment horizontal="left" vertical="center"/>
      <protection locked="0"/>
    </xf>
    <xf numFmtId="0" fontId="19" fillId="0" borderId="1" xfId="1" applyFont="1" applyBorder="1" applyAlignment="1" applyProtection="1">
      <alignment horizontal="center" vertical="center" wrapText="1"/>
      <protection locked="0"/>
    </xf>
    <xf numFmtId="0" fontId="20" fillId="0" borderId="6" xfId="1" applyFont="1" applyBorder="1" applyAlignment="1" applyProtection="1">
      <alignment horizontal="center" vertical="center" wrapText="1"/>
      <protection locked="0"/>
    </xf>
    <xf numFmtId="0" fontId="20" fillId="0" borderId="11" xfId="1" applyFont="1" applyBorder="1" applyAlignment="1" applyProtection="1">
      <alignment horizontal="center" vertical="center" wrapText="1"/>
      <protection locked="0"/>
    </xf>
    <xf numFmtId="0" fontId="20" fillId="0" borderId="11" xfId="1" applyFont="1" applyBorder="1" applyAlignment="1" applyProtection="1">
      <alignment horizontal="left" vertical="center" wrapText="1"/>
      <protection locked="0"/>
    </xf>
    <xf numFmtId="0" fontId="20" fillId="0" borderId="3" xfId="1" applyFont="1" applyBorder="1" applyAlignment="1" applyProtection="1">
      <alignment horizontal="center" vertical="center" wrapText="1"/>
      <protection locked="0"/>
    </xf>
    <xf numFmtId="0" fontId="20" fillId="0" borderId="1" xfId="1" applyFont="1" applyBorder="1" applyAlignment="1" applyProtection="1">
      <alignment horizontal="center" vertical="center"/>
      <protection locked="0"/>
    </xf>
    <xf numFmtId="0" fontId="20" fillId="0" borderId="1" xfId="1" applyFont="1" applyBorder="1" applyAlignment="1" applyProtection="1">
      <alignment horizontal="center" vertical="center" wrapText="1"/>
      <protection locked="0"/>
    </xf>
    <xf numFmtId="0" fontId="26" fillId="0" borderId="2" xfId="1" applyFont="1" applyBorder="1" applyAlignment="1" applyProtection="1">
      <alignment horizontal="center" vertical="center" wrapText="1"/>
      <protection locked="0"/>
    </xf>
    <xf numFmtId="0" fontId="26" fillId="0" borderId="7" xfId="1" applyFont="1" applyBorder="1" applyAlignment="1" applyProtection="1">
      <alignment horizontal="center" vertical="center" wrapText="1"/>
      <protection locked="0"/>
    </xf>
    <xf numFmtId="0" fontId="19" fillId="0" borderId="2" xfId="1" applyFont="1" applyBorder="1" applyAlignment="1" applyProtection="1">
      <alignment horizontal="center" vertical="center" wrapText="1"/>
      <protection locked="0"/>
    </xf>
    <xf numFmtId="0" fontId="19" fillId="0" borderId="10" xfId="1" applyFont="1" applyBorder="1" applyAlignment="1" applyProtection="1">
      <alignment horizontal="center" vertical="center" wrapText="1"/>
      <protection locked="0"/>
    </xf>
    <xf numFmtId="0" fontId="19" fillId="0" borderId="7" xfId="1" applyFont="1" applyBorder="1" applyAlignment="1" applyProtection="1">
      <alignment horizontal="center" vertical="center" wrapText="1"/>
      <protection locked="0"/>
    </xf>
    <xf numFmtId="0" fontId="2" fillId="0" borderId="1" xfId="1" applyFont="1" applyBorder="1" applyAlignment="1" applyProtection="1">
      <alignment vertical="center" wrapText="1"/>
      <protection locked="0"/>
    </xf>
    <xf numFmtId="0" fontId="2" fillId="0" borderId="2" xfId="1" applyFont="1" applyBorder="1" applyAlignment="1" applyProtection="1">
      <alignment horizontal="center" vertical="center" wrapText="1"/>
      <protection locked="0"/>
    </xf>
    <xf numFmtId="0" fontId="2" fillId="0" borderId="7" xfId="1" applyFont="1" applyBorder="1" applyAlignment="1" applyProtection="1">
      <alignment horizontal="center" vertical="center" wrapText="1"/>
      <protection locked="0"/>
    </xf>
    <xf numFmtId="0" fontId="26" fillId="0" borderId="0" xfId="1" applyFont="1" applyAlignment="1" applyProtection="1">
      <alignment horizontal="center" vertical="center" wrapText="1"/>
      <protection locked="0"/>
    </xf>
    <xf numFmtId="0" fontId="26" fillId="0" borderId="1" xfId="1" applyFont="1" applyBorder="1" applyAlignment="1" applyProtection="1">
      <alignment horizontal="center" vertical="center" wrapText="1"/>
      <protection locked="0"/>
    </xf>
    <xf numFmtId="0" fontId="20" fillId="0" borderId="0" xfId="1" applyFont="1" applyAlignment="1" applyProtection="1">
      <alignment horizontal="center" vertical="center"/>
      <protection locked="0"/>
    </xf>
    <xf numFmtId="0" fontId="22" fillId="0" borderId="8" xfId="1" applyFont="1" applyBorder="1" applyAlignment="1" applyProtection="1">
      <alignment horizontal="left" vertical="center" wrapText="1"/>
      <protection locked="0"/>
    </xf>
    <xf numFmtId="49" fontId="4" fillId="2" borderId="6" xfId="3" applyNumberFormat="1" applyFont="1" applyFill="1" applyBorder="1" applyAlignment="1">
      <alignment horizontal="center" vertical="center" wrapText="1"/>
    </xf>
    <xf numFmtId="49" fontId="4" fillId="2" borderId="11" xfId="3" applyNumberFormat="1" applyFont="1" applyFill="1" applyBorder="1" applyAlignment="1">
      <alignment horizontal="center" vertical="center" wrapText="1"/>
    </xf>
    <xf numFmtId="49" fontId="4" fillId="2" borderId="3" xfId="3"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32" fillId="2" borderId="2" xfId="3" applyNumberFormat="1" applyFont="1" applyFill="1" applyBorder="1" applyAlignment="1">
      <alignment horizontal="center" vertical="center" wrapText="1"/>
    </xf>
    <xf numFmtId="49" fontId="32" fillId="2" borderId="7" xfId="3" applyNumberFormat="1" applyFont="1" applyFill="1" applyBorder="1" applyAlignment="1">
      <alignment horizontal="center" vertical="center" wrapText="1"/>
    </xf>
    <xf numFmtId="49" fontId="4" fillId="2" borderId="2" xfId="3" applyNumberFormat="1" applyFont="1" applyFill="1" applyBorder="1" applyAlignment="1">
      <alignment horizontal="center" vertical="center" wrapText="1"/>
    </xf>
    <xf numFmtId="49" fontId="4" fillId="2" borderId="7" xfId="3" applyNumberFormat="1"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20" fillId="0" borderId="2" xfId="1" applyFont="1" applyBorder="1" applyAlignment="1" applyProtection="1">
      <alignment horizontal="center" vertical="center" wrapText="1"/>
      <protection locked="0"/>
    </xf>
    <xf numFmtId="0" fontId="20" fillId="0" borderId="7" xfId="1" applyFont="1" applyBorder="1" applyAlignment="1" applyProtection="1">
      <alignment horizontal="center" vertical="center" wrapText="1"/>
      <protection locked="0"/>
    </xf>
    <xf numFmtId="0" fontId="16" fillId="0" borderId="0" xfId="1" applyFont="1" applyAlignment="1" applyProtection="1">
      <alignment horizontal="center" vertical="center"/>
      <protection locked="0"/>
    </xf>
    <xf numFmtId="0" fontId="13" fillId="0" borderId="2"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49" fontId="6" fillId="2" borderId="6" xfId="0" applyNumberFormat="1" applyFont="1" applyFill="1" applyBorder="1" applyAlignment="1">
      <alignment horizontal="center" vertical="center" wrapText="1"/>
    </xf>
    <xf numFmtId="49" fontId="6" fillId="2" borderId="11"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5" fillId="2" borderId="15"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32" fillId="0" borderId="1" xfId="0" applyFont="1" applyBorder="1" applyAlignment="1">
      <alignment horizontal="center" vertical="center" wrapText="1"/>
    </xf>
    <xf numFmtId="0" fontId="32" fillId="0" borderId="1" xfId="0" applyFont="1" applyBorder="1" applyAlignment="1">
      <alignment horizontal="left" vertical="center" wrapText="1"/>
    </xf>
    <xf numFmtId="0" fontId="14" fillId="0" borderId="0" xfId="1" applyFont="1" applyAlignment="1" applyProtection="1">
      <alignment horizontal="center" vertical="center"/>
      <protection locked="0"/>
    </xf>
    <xf numFmtId="0" fontId="27" fillId="0" borderId="8" xfId="4" applyFont="1" applyBorder="1" applyAlignment="1">
      <alignment horizontal="center" vertical="center" wrapText="1"/>
    </xf>
    <xf numFmtId="0" fontId="26" fillId="0" borderId="0" xfId="1" applyFont="1" applyAlignment="1" applyProtection="1">
      <alignment vertical="top" wrapText="1"/>
      <protection locked="0"/>
    </xf>
    <xf numFmtId="0" fontId="2" fillId="0" borderId="0" xfId="1" applyFont="1" applyAlignment="1" applyProtection="1">
      <alignment horizontal="left" vertical="top" wrapText="1"/>
      <protection locked="0"/>
    </xf>
    <xf numFmtId="0" fontId="2" fillId="0" borderId="0" xfId="1" applyFont="1" applyAlignment="1" applyProtection="1">
      <alignment vertical="top" wrapText="1"/>
      <protection locked="0"/>
    </xf>
  </cellXfs>
  <cellStyles count="5">
    <cellStyle name="Normal" xfId="0" builtinId="0"/>
    <cellStyle name="Normal 2" xfId="1" xr:uid="{31C472F2-CC77-4CD2-A712-28532F8C6D8D}"/>
    <cellStyle name="Normal 3" xfId="4" xr:uid="{FB9307CE-2E8B-43E1-909E-3E6849F54E02}"/>
    <cellStyle name="Normal 4" xfId="2" xr:uid="{64299A94-A740-47B8-9E5D-A7BEBF7D8D66}"/>
    <cellStyle name="Normal_Sheet1" xfId="3" xr:uid="{A3E3C27E-AE2F-4475-9A81-795E1E589265}"/>
  </cellStyles>
  <dxfs count="14">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lor rgb="FFFF0000"/>
      </font>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85725</xdr:colOff>
      <xdr:row>1</xdr:row>
      <xdr:rowOff>200025</xdr:rowOff>
    </xdr:from>
    <xdr:to>
      <xdr:col>12</xdr:col>
      <xdr:colOff>19050</xdr:colOff>
      <xdr:row>2</xdr:row>
      <xdr:rowOff>9525</xdr:rowOff>
    </xdr:to>
    <xdr:cxnSp macro="">
      <xdr:nvCxnSpPr>
        <xdr:cNvPr id="2" name="Straight Connector 1">
          <a:extLst>
            <a:ext uri="{FF2B5EF4-FFF2-40B4-BE49-F238E27FC236}">
              <a16:creationId xmlns:a16="http://schemas.microsoft.com/office/drawing/2014/main" id="{E6E5874B-D061-37E9-F198-F0BA0946A8BB}"/>
            </a:ext>
          </a:extLst>
        </xdr:cNvPr>
        <xdr:cNvCxnSpPr/>
      </xdr:nvCxnSpPr>
      <xdr:spPr>
        <a:xfrm>
          <a:off x="6257925" y="390525"/>
          <a:ext cx="1895475" cy="19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295275</xdr:colOff>
      <xdr:row>2</xdr:row>
      <xdr:rowOff>0</xdr:rowOff>
    </xdr:from>
    <xdr:to>
      <xdr:col>2</xdr:col>
      <xdr:colOff>1076325</xdr:colOff>
      <xdr:row>2</xdr:row>
      <xdr:rowOff>0</xdr:rowOff>
    </xdr:to>
    <xdr:cxnSp macro="">
      <xdr:nvCxnSpPr>
        <xdr:cNvPr id="2" name="Straight Connector 1">
          <a:extLst>
            <a:ext uri="{FF2B5EF4-FFF2-40B4-BE49-F238E27FC236}">
              <a16:creationId xmlns:a16="http://schemas.microsoft.com/office/drawing/2014/main" id="{63B90BBE-8F77-D89F-4666-B3389342CCB8}"/>
            </a:ext>
          </a:extLst>
        </xdr:cNvPr>
        <xdr:cNvCxnSpPr/>
      </xdr:nvCxnSpPr>
      <xdr:spPr>
        <a:xfrm flipV="1">
          <a:off x="1076325" y="400050"/>
          <a:ext cx="781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295275</xdr:colOff>
      <xdr:row>2</xdr:row>
      <xdr:rowOff>0</xdr:rowOff>
    </xdr:from>
    <xdr:to>
      <xdr:col>2</xdr:col>
      <xdr:colOff>1076325</xdr:colOff>
      <xdr:row>2</xdr:row>
      <xdr:rowOff>0</xdr:rowOff>
    </xdr:to>
    <xdr:cxnSp macro="">
      <xdr:nvCxnSpPr>
        <xdr:cNvPr id="2" name="Straight Connector 1">
          <a:extLst>
            <a:ext uri="{FF2B5EF4-FFF2-40B4-BE49-F238E27FC236}">
              <a16:creationId xmlns:a16="http://schemas.microsoft.com/office/drawing/2014/main" id="{DEDFB3E1-5566-C9EC-395C-1D7F4D2F8755}"/>
            </a:ext>
          </a:extLst>
        </xdr:cNvPr>
        <xdr:cNvCxnSpPr/>
      </xdr:nvCxnSpPr>
      <xdr:spPr>
        <a:xfrm flipV="1">
          <a:off x="714375" y="390525"/>
          <a:ext cx="781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514350</xdr:colOff>
      <xdr:row>2</xdr:row>
      <xdr:rowOff>19050</xdr:rowOff>
    </xdr:from>
    <xdr:to>
      <xdr:col>8</xdr:col>
      <xdr:colOff>552450</xdr:colOff>
      <xdr:row>2</xdr:row>
      <xdr:rowOff>28575</xdr:rowOff>
    </xdr:to>
    <xdr:cxnSp macro="">
      <xdr:nvCxnSpPr>
        <xdr:cNvPr id="3" name="Straight Connector 2">
          <a:extLst>
            <a:ext uri="{FF2B5EF4-FFF2-40B4-BE49-F238E27FC236}">
              <a16:creationId xmlns:a16="http://schemas.microsoft.com/office/drawing/2014/main" id="{EAB8A060-AA6B-9EEE-7683-79B70BC600D8}"/>
            </a:ext>
          </a:extLst>
        </xdr:cNvPr>
        <xdr:cNvCxnSpPr/>
      </xdr:nvCxnSpPr>
      <xdr:spPr>
        <a:xfrm>
          <a:off x="5562600" y="409575"/>
          <a:ext cx="171450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C6E55-A307-4BD6-B48A-B7EF115842C1}">
  <dimension ref="A1:AA33"/>
  <sheetViews>
    <sheetView tabSelected="1" workbookViewId="0">
      <pane ySplit="8" topLeftCell="A9" activePane="bottomLeft" state="frozen"/>
      <selection pane="bottomLeft" activeCell="V10" sqref="V10"/>
    </sheetView>
  </sheetViews>
  <sheetFormatPr defaultRowHeight="15"/>
  <cols>
    <col min="1" max="2" width="4" style="24" customWidth="1"/>
    <col min="3" max="3" width="15.875" style="24" customWidth="1"/>
    <col min="4" max="4" width="13.375" style="24" customWidth="1"/>
    <col min="5" max="5" width="11.75" style="24" customWidth="1"/>
    <col min="6" max="6" width="9.5" style="56" customWidth="1"/>
    <col min="7" max="7" width="5.5" style="24" customWidth="1"/>
    <col min="8" max="8" width="5.625" style="24" customWidth="1"/>
    <col min="9" max="9" width="5" style="24" customWidth="1"/>
    <col min="10" max="12" width="5.25" style="24" customWidth="1"/>
    <col min="13" max="13" width="6.375" style="24" customWidth="1"/>
    <col min="14" max="14" width="5.125" style="24" customWidth="1"/>
    <col min="15" max="15" width="6.125" style="24" customWidth="1"/>
    <col min="16" max="16" width="5.625" style="24" customWidth="1"/>
    <col min="17" max="17" width="9.125" style="24" customWidth="1"/>
    <col min="18" max="18" width="14.25" style="24" customWidth="1"/>
    <col min="19" max="19" width="9" style="24"/>
    <col min="20" max="20" width="7.375" style="24" hidden="1" customWidth="1"/>
    <col min="21" max="16384" width="9" style="24"/>
  </cols>
  <sheetData>
    <row r="1" spans="1:27" ht="15" customHeight="1">
      <c r="D1" s="35" t="s">
        <v>68</v>
      </c>
      <c r="J1" s="26" t="s">
        <v>23</v>
      </c>
      <c r="K1" s="26"/>
      <c r="L1" s="26"/>
      <c r="U1" s="173" t="s">
        <v>150</v>
      </c>
      <c r="V1" s="173"/>
      <c r="W1" s="173"/>
      <c r="X1" s="173"/>
      <c r="Y1" s="173"/>
      <c r="Z1" s="173"/>
      <c r="AA1" s="173"/>
    </row>
    <row r="2" spans="1:27" ht="16.5">
      <c r="D2" s="87" t="s">
        <v>69</v>
      </c>
      <c r="J2" s="27" t="s">
        <v>28</v>
      </c>
      <c r="K2" s="27"/>
      <c r="L2" s="27"/>
      <c r="Q2" s="28" t="s">
        <v>50</v>
      </c>
      <c r="U2" s="173"/>
      <c r="V2" s="173"/>
      <c r="W2" s="173"/>
      <c r="X2" s="173"/>
      <c r="Y2" s="173"/>
      <c r="Z2" s="173"/>
      <c r="AA2" s="173"/>
    </row>
    <row r="3" spans="1:27">
      <c r="D3" s="26"/>
      <c r="U3" s="173"/>
      <c r="V3" s="173"/>
      <c r="W3" s="173"/>
      <c r="X3" s="173"/>
      <c r="Y3" s="173"/>
      <c r="Z3" s="173"/>
      <c r="AA3" s="173"/>
    </row>
    <row r="4" spans="1:27" ht="20.25" customHeight="1">
      <c r="A4" s="125" t="s">
        <v>70</v>
      </c>
      <c r="B4" s="125"/>
      <c r="C4" s="125"/>
      <c r="D4" s="125"/>
      <c r="E4" s="125"/>
      <c r="F4" s="126"/>
      <c r="G4" s="125"/>
      <c r="H4" s="125"/>
      <c r="I4" s="125"/>
      <c r="J4" s="125"/>
      <c r="K4" s="125"/>
      <c r="L4" s="125"/>
      <c r="M4" s="125"/>
      <c r="N4" s="125"/>
      <c r="O4" s="125"/>
      <c r="P4" s="125"/>
      <c r="Q4" s="125"/>
      <c r="R4" s="125"/>
      <c r="U4" s="173"/>
      <c r="V4" s="173"/>
      <c r="W4" s="173"/>
      <c r="X4" s="173"/>
      <c r="Y4" s="173"/>
      <c r="Z4" s="173"/>
      <c r="AA4" s="173"/>
    </row>
    <row r="5" spans="1:27" ht="24" customHeight="1">
      <c r="A5" s="127" t="s">
        <v>24</v>
      </c>
      <c r="B5" s="136" t="s">
        <v>22</v>
      </c>
      <c r="C5" s="128" t="s">
        <v>29</v>
      </c>
      <c r="D5" s="129"/>
      <c r="E5" s="129"/>
      <c r="F5" s="130"/>
      <c r="G5" s="129"/>
      <c r="H5" s="131"/>
      <c r="I5" s="132" t="s">
        <v>66</v>
      </c>
      <c r="J5" s="132"/>
      <c r="K5" s="132"/>
      <c r="L5" s="132"/>
      <c r="M5" s="132"/>
      <c r="N5" s="132"/>
      <c r="O5" s="132"/>
      <c r="P5" s="132"/>
      <c r="Q5" s="132"/>
      <c r="R5" s="133" t="s">
        <v>2</v>
      </c>
      <c r="T5" s="142" t="s">
        <v>36</v>
      </c>
      <c r="U5" s="174"/>
      <c r="V5" s="174"/>
      <c r="W5" s="174"/>
      <c r="X5" s="174"/>
      <c r="Y5" s="174"/>
      <c r="Z5" s="174"/>
      <c r="AA5" s="174"/>
    </row>
    <row r="6" spans="1:27" ht="48.75" customHeight="1">
      <c r="A6" s="127"/>
      <c r="B6" s="137"/>
      <c r="C6" s="127" t="s">
        <v>30</v>
      </c>
      <c r="D6" s="127" t="s">
        <v>79</v>
      </c>
      <c r="E6" s="139" t="s">
        <v>31</v>
      </c>
      <c r="F6" s="127" t="s">
        <v>32</v>
      </c>
      <c r="G6" s="143" t="s">
        <v>86</v>
      </c>
      <c r="H6" s="143" t="s">
        <v>87</v>
      </c>
      <c r="I6" s="133" t="s">
        <v>84</v>
      </c>
      <c r="J6" s="133"/>
      <c r="K6" s="133"/>
      <c r="L6" s="133"/>
      <c r="M6" s="133"/>
      <c r="N6" s="133"/>
      <c r="O6" s="133" t="s">
        <v>85</v>
      </c>
      <c r="P6" s="133"/>
      <c r="Q6" s="133"/>
      <c r="R6" s="133"/>
      <c r="T6" s="142"/>
      <c r="U6" s="172"/>
      <c r="V6" s="172"/>
      <c r="W6" s="172"/>
      <c r="X6" s="172"/>
      <c r="Y6" s="172"/>
      <c r="Z6" s="172"/>
    </row>
    <row r="7" spans="1:27" ht="42.75" customHeight="1">
      <c r="A7" s="127"/>
      <c r="B7" s="137"/>
      <c r="C7" s="127"/>
      <c r="D7" s="127"/>
      <c r="E7" s="139"/>
      <c r="F7" s="127"/>
      <c r="G7" s="143"/>
      <c r="H7" s="143"/>
      <c r="I7" s="140" t="s">
        <v>33</v>
      </c>
      <c r="J7" s="134" t="s">
        <v>25</v>
      </c>
      <c r="K7" s="128" t="s">
        <v>75</v>
      </c>
      <c r="L7" s="129"/>
      <c r="M7" s="131"/>
      <c r="N7" s="136" t="s">
        <v>34</v>
      </c>
      <c r="O7" s="134" t="s">
        <v>33</v>
      </c>
      <c r="P7" s="134" t="s">
        <v>25</v>
      </c>
      <c r="Q7" s="134" t="s">
        <v>75</v>
      </c>
      <c r="R7" s="133"/>
      <c r="T7" s="142"/>
    </row>
    <row r="8" spans="1:27" ht="25.5" customHeight="1">
      <c r="A8" s="127"/>
      <c r="B8" s="138"/>
      <c r="C8" s="127"/>
      <c r="D8" s="127"/>
      <c r="E8" s="139"/>
      <c r="F8" s="127"/>
      <c r="G8" s="143"/>
      <c r="H8" s="143"/>
      <c r="I8" s="141"/>
      <c r="J8" s="135"/>
      <c r="K8" s="64" t="s">
        <v>27</v>
      </c>
      <c r="L8" s="64" t="s">
        <v>26</v>
      </c>
      <c r="M8" s="64" t="s">
        <v>35</v>
      </c>
      <c r="N8" s="138"/>
      <c r="O8" s="135"/>
      <c r="P8" s="135"/>
      <c r="Q8" s="135"/>
      <c r="R8" s="133"/>
      <c r="T8" s="142"/>
    </row>
    <row r="9" spans="1:27" s="68" customFormat="1" ht="22.5" customHeight="1">
      <c r="A9" s="55" t="str">
        <f>IF(B9="","",SUBTOTAL(103,$B$9:B9))</f>
        <v/>
      </c>
      <c r="B9" s="55"/>
      <c r="C9" s="65"/>
      <c r="D9" s="65"/>
      <c r="E9" s="65"/>
      <c r="F9" s="66" t="s">
        <v>94</v>
      </c>
      <c r="G9" s="58">
        <f>IF($F9="","",VALUE(VLOOKUP($F9,bangluong,6,0)))</f>
        <v>3</v>
      </c>
      <c r="H9" s="58">
        <f t="shared" ref="H9:H23" si="0">IF($F9="","",VALUE(VLOOKUP($F9,bangluong,5,0)))</f>
        <v>0.31</v>
      </c>
      <c r="I9" s="67">
        <v>4</v>
      </c>
      <c r="J9" s="58">
        <f t="shared" ref="J9:J23" si="1">IF(OR(F9="",I9=""),"",VALUE(VLOOKUP(F9,bangluong,MATCH(I9,bac,0),0)))</f>
        <v>3.0300000000000002</v>
      </c>
      <c r="K9" s="69" t="s">
        <v>148</v>
      </c>
      <c r="L9" s="69" t="s">
        <v>149</v>
      </c>
      <c r="M9" s="67">
        <v>2022</v>
      </c>
      <c r="N9" s="76"/>
      <c r="O9" s="77" t="str">
        <f>IF(I9="","",I9+1&amp;"/"&amp;T9)</f>
        <v>5/10</v>
      </c>
      <c r="P9" s="77">
        <f>IF(J9="","",J9+H9+N9)</f>
        <v>3.3400000000000003</v>
      </c>
      <c r="Q9" s="78" t="str">
        <f>IF(K9="","",K9&amp;"/"&amp;L9&amp;"/"&amp;M9+G9)</f>
        <v>15/2/2025</v>
      </c>
      <c r="R9" s="79"/>
      <c r="T9" s="58">
        <f t="shared" ref="T9:T23" si="2">IF($F9="","",VALUE(VLOOKUP($F9,bangluong,3,0)))</f>
        <v>10</v>
      </c>
    </row>
    <row r="10" spans="1:27" s="68" customFormat="1" ht="22.5" customHeight="1">
      <c r="A10" s="55" t="str">
        <f>IF(B10="","",SUBTOTAL(103,$B$9:B10))</f>
        <v/>
      </c>
      <c r="B10" s="55"/>
      <c r="C10" s="65"/>
      <c r="D10" s="65"/>
      <c r="E10" s="65"/>
      <c r="F10" s="66"/>
      <c r="G10" s="58" t="str">
        <f t="shared" ref="G10:G23" si="3">IF($F10="","",VALUE(VLOOKUP($F10,bangluong,6,0)))</f>
        <v/>
      </c>
      <c r="H10" s="58" t="str">
        <f t="shared" si="0"/>
        <v/>
      </c>
      <c r="I10" s="67"/>
      <c r="J10" s="58" t="str">
        <f t="shared" si="1"/>
        <v/>
      </c>
      <c r="K10" s="69"/>
      <c r="L10" s="69"/>
      <c r="M10" s="67"/>
      <c r="N10" s="76"/>
      <c r="O10" s="77" t="str">
        <f t="shared" ref="O10:O23" si="4">IF(I10="","",I10+1&amp;"/"&amp;T10)</f>
        <v/>
      </c>
      <c r="P10" s="77" t="str">
        <f t="shared" ref="P10:P23" si="5">IF(J10="","",J10+H10+N10)</f>
        <v/>
      </c>
      <c r="Q10" s="78" t="str">
        <f t="shared" ref="Q10:Q23" si="6">IF(K10="","",K10&amp;"/"&amp;L10&amp;"/"&amp;M10)</f>
        <v/>
      </c>
      <c r="R10" s="79"/>
      <c r="T10" s="58" t="str">
        <f t="shared" si="2"/>
        <v/>
      </c>
    </row>
    <row r="11" spans="1:27" s="68" customFormat="1" ht="22.5" customHeight="1">
      <c r="A11" s="55" t="str">
        <f>IF(B11="","",SUBTOTAL(103,$B$9:B11))</f>
        <v/>
      </c>
      <c r="B11" s="55"/>
      <c r="C11" s="65"/>
      <c r="D11" s="65"/>
      <c r="E11" s="65"/>
      <c r="F11" s="66"/>
      <c r="G11" s="58" t="str">
        <f t="shared" si="3"/>
        <v/>
      </c>
      <c r="H11" s="58" t="str">
        <f t="shared" si="0"/>
        <v/>
      </c>
      <c r="I11" s="67"/>
      <c r="J11" s="58" t="str">
        <f t="shared" si="1"/>
        <v/>
      </c>
      <c r="K11" s="69"/>
      <c r="L11" s="69"/>
      <c r="M11" s="67"/>
      <c r="N11" s="76"/>
      <c r="O11" s="77" t="str">
        <f t="shared" si="4"/>
        <v/>
      </c>
      <c r="P11" s="77" t="str">
        <f t="shared" si="5"/>
        <v/>
      </c>
      <c r="Q11" s="78" t="str">
        <f t="shared" si="6"/>
        <v/>
      </c>
      <c r="R11" s="79"/>
      <c r="T11" s="58" t="str">
        <f t="shared" si="2"/>
        <v/>
      </c>
    </row>
    <row r="12" spans="1:27" s="68" customFormat="1" ht="22.5" customHeight="1">
      <c r="A12" s="55" t="str">
        <f>IF(B12="","",SUBTOTAL(103,$B$9:B12))</f>
        <v/>
      </c>
      <c r="B12" s="55"/>
      <c r="C12" s="81"/>
      <c r="D12" s="82"/>
      <c r="E12" s="65"/>
      <c r="F12" s="66"/>
      <c r="G12" s="58" t="str">
        <f t="shared" si="3"/>
        <v/>
      </c>
      <c r="H12" s="58" t="str">
        <f t="shared" si="0"/>
        <v/>
      </c>
      <c r="I12" s="67"/>
      <c r="J12" s="58" t="str">
        <f t="shared" si="1"/>
        <v/>
      </c>
      <c r="K12" s="69"/>
      <c r="L12" s="69"/>
      <c r="M12" s="67"/>
      <c r="N12" s="76"/>
      <c r="O12" s="77" t="str">
        <f t="shared" si="4"/>
        <v/>
      </c>
      <c r="P12" s="77" t="str">
        <f t="shared" si="5"/>
        <v/>
      </c>
      <c r="Q12" s="78" t="str">
        <f t="shared" si="6"/>
        <v/>
      </c>
      <c r="R12" s="79"/>
      <c r="T12" s="58" t="str">
        <f t="shared" si="2"/>
        <v/>
      </c>
    </row>
    <row r="13" spans="1:27" s="68" customFormat="1" ht="22.5" customHeight="1">
      <c r="A13" s="55" t="str">
        <f>IF(B13="","",SUBTOTAL(103,$B$9:B13))</f>
        <v/>
      </c>
      <c r="B13" s="55"/>
      <c r="C13" s="65"/>
      <c r="D13" s="65"/>
      <c r="E13" s="65"/>
      <c r="F13" s="66"/>
      <c r="G13" s="58" t="str">
        <f t="shared" si="3"/>
        <v/>
      </c>
      <c r="H13" s="58" t="str">
        <f t="shared" si="0"/>
        <v/>
      </c>
      <c r="I13" s="67"/>
      <c r="J13" s="58" t="str">
        <f t="shared" si="1"/>
        <v/>
      </c>
      <c r="K13" s="69"/>
      <c r="L13" s="69"/>
      <c r="M13" s="67"/>
      <c r="N13" s="76"/>
      <c r="O13" s="77" t="str">
        <f t="shared" si="4"/>
        <v/>
      </c>
      <c r="P13" s="77" t="str">
        <f t="shared" si="5"/>
        <v/>
      </c>
      <c r="Q13" s="78" t="str">
        <f t="shared" si="6"/>
        <v/>
      </c>
      <c r="R13" s="79"/>
      <c r="T13" s="58" t="str">
        <f t="shared" si="2"/>
        <v/>
      </c>
    </row>
    <row r="14" spans="1:27" s="68" customFormat="1" ht="22.5" customHeight="1">
      <c r="A14" s="55" t="str">
        <f>IF(B14="","",SUBTOTAL(103,$B$9:B14))</f>
        <v/>
      </c>
      <c r="B14" s="55"/>
      <c r="C14" s="65"/>
      <c r="D14" s="65"/>
      <c r="E14" s="65"/>
      <c r="F14" s="66"/>
      <c r="G14" s="58" t="str">
        <f t="shared" si="3"/>
        <v/>
      </c>
      <c r="H14" s="58" t="str">
        <f t="shared" si="0"/>
        <v/>
      </c>
      <c r="I14" s="67"/>
      <c r="J14" s="58" t="str">
        <f t="shared" si="1"/>
        <v/>
      </c>
      <c r="K14" s="69"/>
      <c r="L14" s="69"/>
      <c r="M14" s="67"/>
      <c r="N14" s="76"/>
      <c r="O14" s="77" t="str">
        <f t="shared" si="4"/>
        <v/>
      </c>
      <c r="P14" s="77" t="str">
        <f t="shared" si="5"/>
        <v/>
      </c>
      <c r="Q14" s="78" t="str">
        <f t="shared" si="6"/>
        <v/>
      </c>
      <c r="R14" s="80"/>
      <c r="T14" s="58" t="str">
        <f t="shared" si="2"/>
        <v/>
      </c>
    </row>
    <row r="15" spans="1:27" s="68" customFormat="1" ht="22.5" customHeight="1">
      <c r="A15" s="55" t="str">
        <f>IF(B15="","",SUBTOTAL(103,$B$9:B15))</f>
        <v/>
      </c>
      <c r="B15" s="55"/>
      <c r="C15" s="65"/>
      <c r="D15" s="65"/>
      <c r="E15" s="65"/>
      <c r="F15" s="66"/>
      <c r="G15" s="58" t="str">
        <f t="shared" si="3"/>
        <v/>
      </c>
      <c r="H15" s="58" t="str">
        <f t="shared" si="0"/>
        <v/>
      </c>
      <c r="I15" s="67"/>
      <c r="J15" s="58" t="str">
        <f t="shared" si="1"/>
        <v/>
      </c>
      <c r="K15" s="69"/>
      <c r="L15" s="69"/>
      <c r="M15" s="67"/>
      <c r="N15" s="76"/>
      <c r="O15" s="77" t="str">
        <f t="shared" si="4"/>
        <v/>
      </c>
      <c r="P15" s="77" t="str">
        <f t="shared" si="5"/>
        <v/>
      </c>
      <c r="Q15" s="78" t="str">
        <f t="shared" si="6"/>
        <v/>
      </c>
      <c r="R15" s="79"/>
      <c r="T15" s="58" t="str">
        <f t="shared" si="2"/>
        <v/>
      </c>
    </row>
    <row r="16" spans="1:27" s="68" customFormat="1" ht="22.5" customHeight="1">
      <c r="A16" s="55" t="str">
        <f>IF(B16="","",SUBTOTAL(103,$B$9:B16))</f>
        <v/>
      </c>
      <c r="B16" s="55"/>
      <c r="C16" s="65"/>
      <c r="D16" s="65"/>
      <c r="E16" s="65"/>
      <c r="F16" s="66"/>
      <c r="G16" s="58" t="str">
        <f t="shared" si="3"/>
        <v/>
      </c>
      <c r="H16" s="58" t="str">
        <f t="shared" si="0"/>
        <v/>
      </c>
      <c r="I16" s="67"/>
      <c r="J16" s="58" t="str">
        <f t="shared" si="1"/>
        <v/>
      </c>
      <c r="K16" s="69"/>
      <c r="L16" s="69"/>
      <c r="M16" s="67"/>
      <c r="N16" s="76"/>
      <c r="O16" s="77" t="str">
        <f t="shared" si="4"/>
        <v/>
      </c>
      <c r="P16" s="77" t="str">
        <f t="shared" si="5"/>
        <v/>
      </c>
      <c r="Q16" s="78" t="str">
        <f t="shared" si="6"/>
        <v/>
      </c>
      <c r="R16" s="79"/>
      <c r="T16" s="58" t="str">
        <f t="shared" si="2"/>
        <v/>
      </c>
    </row>
    <row r="17" spans="1:20" s="68" customFormat="1" ht="22.5" customHeight="1">
      <c r="A17" s="55" t="str">
        <f>IF(B17="","",SUBTOTAL(103,$B$9:B17))</f>
        <v/>
      </c>
      <c r="B17" s="55"/>
      <c r="C17" s="65"/>
      <c r="D17" s="65"/>
      <c r="E17" s="65"/>
      <c r="F17" s="66"/>
      <c r="G17" s="58" t="str">
        <f t="shared" si="3"/>
        <v/>
      </c>
      <c r="H17" s="58" t="str">
        <f t="shared" si="0"/>
        <v/>
      </c>
      <c r="I17" s="67"/>
      <c r="J17" s="58" t="str">
        <f t="shared" si="1"/>
        <v/>
      </c>
      <c r="K17" s="69"/>
      <c r="L17" s="69"/>
      <c r="M17" s="67"/>
      <c r="N17" s="76"/>
      <c r="O17" s="77" t="str">
        <f t="shared" si="4"/>
        <v/>
      </c>
      <c r="P17" s="77" t="str">
        <f t="shared" si="5"/>
        <v/>
      </c>
      <c r="Q17" s="78" t="str">
        <f t="shared" si="6"/>
        <v/>
      </c>
      <c r="R17" s="79"/>
      <c r="T17" s="58" t="str">
        <f t="shared" si="2"/>
        <v/>
      </c>
    </row>
    <row r="18" spans="1:20" s="68" customFormat="1" ht="22.5" customHeight="1">
      <c r="A18" s="55" t="str">
        <f>IF(B18="","",SUBTOTAL(103,$B$9:B18))</f>
        <v/>
      </c>
      <c r="B18" s="55"/>
      <c r="C18" s="65"/>
      <c r="D18" s="65"/>
      <c r="E18" s="65"/>
      <c r="F18" s="66"/>
      <c r="G18" s="58" t="str">
        <f t="shared" si="3"/>
        <v/>
      </c>
      <c r="H18" s="58" t="str">
        <f t="shared" si="0"/>
        <v/>
      </c>
      <c r="I18" s="67"/>
      <c r="J18" s="58" t="str">
        <f t="shared" si="1"/>
        <v/>
      </c>
      <c r="K18" s="69"/>
      <c r="L18" s="69"/>
      <c r="M18" s="67"/>
      <c r="N18" s="76"/>
      <c r="O18" s="77" t="str">
        <f t="shared" si="4"/>
        <v/>
      </c>
      <c r="P18" s="77" t="str">
        <f t="shared" si="5"/>
        <v/>
      </c>
      <c r="Q18" s="78" t="str">
        <f t="shared" si="6"/>
        <v/>
      </c>
      <c r="R18" s="79"/>
      <c r="T18" s="58" t="str">
        <f t="shared" si="2"/>
        <v/>
      </c>
    </row>
    <row r="19" spans="1:20" s="68" customFormat="1" ht="22.5" customHeight="1">
      <c r="A19" s="55" t="str">
        <f>IF(B19="","",SUBTOTAL(103,$B$9:B19))</f>
        <v/>
      </c>
      <c r="B19" s="55"/>
      <c r="C19" s="65"/>
      <c r="D19" s="65"/>
      <c r="E19" s="65"/>
      <c r="F19" s="66"/>
      <c r="G19" s="58" t="str">
        <f t="shared" si="3"/>
        <v/>
      </c>
      <c r="H19" s="58" t="str">
        <f t="shared" si="0"/>
        <v/>
      </c>
      <c r="I19" s="67"/>
      <c r="J19" s="58" t="str">
        <f t="shared" si="1"/>
        <v/>
      </c>
      <c r="K19" s="69"/>
      <c r="L19" s="69"/>
      <c r="M19" s="67"/>
      <c r="N19" s="76"/>
      <c r="O19" s="77" t="str">
        <f t="shared" si="4"/>
        <v/>
      </c>
      <c r="P19" s="77" t="str">
        <f t="shared" si="5"/>
        <v/>
      </c>
      <c r="Q19" s="78" t="str">
        <f t="shared" si="6"/>
        <v/>
      </c>
      <c r="R19" s="79"/>
      <c r="T19" s="58" t="str">
        <f t="shared" si="2"/>
        <v/>
      </c>
    </row>
    <row r="20" spans="1:20" s="68" customFormat="1" ht="22.5" customHeight="1">
      <c r="A20" s="55" t="str">
        <f>IF(B20="","",SUBTOTAL(103,$B$9:B20))</f>
        <v/>
      </c>
      <c r="B20" s="55"/>
      <c r="C20" s="65"/>
      <c r="D20" s="65"/>
      <c r="E20" s="65"/>
      <c r="F20" s="66"/>
      <c r="G20" s="58" t="str">
        <f t="shared" si="3"/>
        <v/>
      </c>
      <c r="H20" s="58" t="str">
        <f t="shared" si="0"/>
        <v/>
      </c>
      <c r="I20" s="67"/>
      <c r="J20" s="58" t="str">
        <f t="shared" si="1"/>
        <v/>
      </c>
      <c r="K20" s="69"/>
      <c r="L20" s="69"/>
      <c r="M20" s="67"/>
      <c r="N20" s="76"/>
      <c r="O20" s="77" t="str">
        <f t="shared" si="4"/>
        <v/>
      </c>
      <c r="P20" s="77" t="str">
        <f t="shared" si="5"/>
        <v/>
      </c>
      <c r="Q20" s="78" t="str">
        <f t="shared" si="6"/>
        <v/>
      </c>
      <c r="R20" s="79"/>
      <c r="T20" s="58" t="str">
        <f t="shared" si="2"/>
        <v/>
      </c>
    </row>
    <row r="21" spans="1:20" s="68" customFormat="1" ht="22.5" customHeight="1">
      <c r="A21" s="55" t="str">
        <f>IF(B21="","",SUBTOTAL(103,$B$9:B21))</f>
        <v/>
      </c>
      <c r="B21" s="55"/>
      <c r="C21" s="65"/>
      <c r="D21" s="65"/>
      <c r="E21" s="65"/>
      <c r="F21" s="66"/>
      <c r="G21" s="58" t="str">
        <f t="shared" si="3"/>
        <v/>
      </c>
      <c r="H21" s="58" t="str">
        <f t="shared" si="0"/>
        <v/>
      </c>
      <c r="I21" s="67"/>
      <c r="J21" s="58" t="str">
        <f t="shared" si="1"/>
        <v/>
      </c>
      <c r="K21" s="69"/>
      <c r="L21" s="69"/>
      <c r="M21" s="67"/>
      <c r="N21" s="76"/>
      <c r="O21" s="77" t="str">
        <f t="shared" si="4"/>
        <v/>
      </c>
      <c r="P21" s="77" t="str">
        <f t="shared" si="5"/>
        <v/>
      </c>
      <c r="Q21" s="78" t="str">
        <f t="shared" si="6"/>
        <v/>
      </c>
      <c r="R21" s="79"/>
      <c r="T21" s="58" t="str">
        <f t="shared" si="2"/>
        <v/>
      </c>
    </row>
    <row r="22" spans="1:20" s="68" customFormat="1" ht="22.5" customHeight="1">
      <c r="A22" s="55" t="str">
        <f>IF(B22="","",SUBTOTAL(103,$B$9:B22))</f>
        <v/>
      </c>
      <c r="B22" s="55"/>
      <c r="C22" s="65"/>
      <c r="D22" s="65"/>
      <c r="E22" s="65"/>
      <c r="F22" s="66"/>
      <c r="G22" s="58" t="str">
        <f t="shared" si="3"/>
        <v/>
      </c>
      <c r="H22" s="58" t="str">
        <f t="shared" si="0"/>
        <v/>
      </c>
      <c r="I22" s="67"/>
      <c r="J22" s="58" t="str">
        <f t="shared" si="1"/>
        <v/>
      </c>
      <c r="K22" s="69"/>
      <c r="L22" s="69"/>
      <c r="M22" s="67"/>
      <c r="N22" s="76"/>
      <c r="O22" s="77" t="str">
        <f t="shared" si="4"/>
        <v/>
      </c>
      <c r="P22" s="77" t="str">
        <f t="shared" si="5"/>
        <v/>
      </c>
      <c r="Q22" s="78" t="str">
        <f t="shared" si="6"/>
        <v/>
      </c>
      <c r="R22" s="79"/>
      <c r="T22" s="58" t="str">
        <f t="shared" si="2"/>
        <v/>
      </c>
    </row>
    <row r="23" spans="1:20" s="68" customFormat="1" ht="22.5" customHeight="1">
      <c r="A23" s="55" t="str">
        <f>IF(B23="","",SUBTOTAL(103,$B$9:B23))</f>
        <v/>
      </c>
      <c r="B23" s="55"/>
      <c r="C23" s="65"/>
      <c r="D23" s="65"/>
      <c r="E23" s="65"/>
      <c r="F23" s="66"/>
      <c r="G23" s="58" t="str">
        <f t="shared" si="3"/>
        <v/>
      </c>
      <c r="H23" s="58" t="str">
        <f t="shared" si="0"/>
        <v/>
      </c>
      <c r="I23" s="67"/>
      <c r="J23" s="58" t="str">
        <f t="shared" si="1"/>
        <v/>
      </c>
      <c r="K23" s="69"/>
      <c r="L23" s="69"/>
      <c r="M23" s="67"/>
      <c r="N23" s="76"/>
      <c r="O23" s="77" t="str">
        <f t="shared" si="4"/>
        <v/>
      </c>
      <c r="P23" s="77" t="str">
        <f t="shared" si="5"/>
        <v/>
      </c>
      <c r="Q23" s="78" t="str">
        <f t="shared" si="6"/>
        <v/>
      </c>
      <c r="R23" s="79"/>
      <c r="T23" s="58" t="str">
        <f t="shared" si="2"/>
        <v/>
      </c>
    </row>
    <row r="25" spans="1:20">
      <c r="A25" s="1"/>
      <c r="B25" s="5"/>
      <c r="C25" s="2"/>
      <c r="D25" s="3"/>
      <c r="E25" s="9"/>
      <c r="F25" s="9"/>
      <c r="H25" s="10"/>
      <c r="I25" s="3"/>
      <c r="J25" s="1"/>
      <c r="K25" s="97" t="s">
        <v>72</v>
      </c>
    </row>
    <row r="26" spans="1:20">
      <c r="A26" s="1"/>
      <c r="B26" s="5"/>
      <c r="C26" s="84" t="s">
        <v>65</v>
      </c>
      <c r="D26" s="3"/>
      <c r="E26" s="9"/>
      <c r="F26" s="9"/>
      <c r="H26" s="10"/>
      <c r="I26" s="3"/>
      <c r="J26" s="1"/>
      <c r="K26" s="84" t="s">
        <v>71</v>
      </c>
    </row>
    <row r="27" spans="1:20">
      <c r="A27" s="1"/>
      <c r="B27" s="5"/>
      <c r="C27" s="1"/>
      <c r="D27" s="3"/>
      <c r="E27" s="9"/>
      <c r="F27" s="9"/>
      <c r="G27" s="21"/>
      <c r="H27" s="10"/>
      <c r="I27" s="3"/>
      <c r="J27" s="1"/>
      <c r="K27" s="59"/>
    </row>
    <row r="28" spans="1:20" ht="15.75">
      <c r="A28" s="1"/>
      <c r="B28" s="5"/>
      <c r="C28" s="93"/>
      <c r="D28" s="3"/>
      <c r="E28" s="9"/>
      <c r="F28" s="9"/>
      <c r="G28" s="21"/>
      <c r="H28" s="10"/>
      <c r="I28" s="3"/>
      <c r="J28" s="1"/>
      <c r="K28" s="59"/>
    </row>
    <row r="29" spans="1:20">
      <c r="A29" s="1"/>
      <c r="B29" s="5"/>
      <c r="C29" s="1"/>
      <c r="D29" s="3"/>
      <c r="E29" s="9"/>
      <c r="F29" s="9"/>
      <c r="G29" s="21"/>
      <c r="H29" s="10"/>
      <c r="I29" s="3"/>
      <c r="J29" s="1"/>
      <c r="K29" s="59"/>
    </row>
    <row r="30" spans="1:20">
      <c r="A30" s="1"/>
      <c r="B30" s="5"/>
      <c r="C30" s="1"/>
      <c r="D30" s="3"/>
      <c r="E30" s="9"/>
      <c r="F30" s="9"/>
      <c r="G30" s="21"/>
      <c r="H30" s="10"/>
      <c r="I30" s="3"/>
      <c r="J30" s="1"/>
      <c r="K30" s="59"/>
    </row>
    <row r="31" spans="1:20">
      <c r="A31" s="1"/>
      <c r="B31" s="5"/>
      <c r="C31" s="1"/>
      <c r="D31" s="3"/>
      <c r="E31" s="9"/>
      <c r="F31" s="9"/>
      <c r="G31" s="21"/>
      <c r="H31" s="10"/>
      <c r="I31" s="3"/>
      <c r="J31" s="1"/>
      <c r="K31" s="59"/>
    </row>
    <row r="32" spans="1:20">
      <c r="A32" s="1"/>
      <c r="B32" s="5"/>
      <c r="C32" s="1"/>
      <c r="D32" s="3"/>
      <c r="E32" s="9"/>
      <c r="F32" s="9"/>
      <c r="G32" s="21"/>
      <c r="H32" s="10"/>
      <c r="I32" s="3"/>
      <c r="J32" s="1"/>
      <c r="K32" s="59"/>
    </row>
    <row r="33" spans="1:11">
      <c r="A33" s="1"/>
      <c r="B33" s="5"/>
      <c r="C33" s="1"/>
      <c r="D33" s="3"/>
      <c r="E33" s="9"/>
      <c r="F33" s="9"/>
      <c r="G33" s="21"/>
      <c r="H33" s="10"/>
      <c r="I33" s="3"/>
      <c r="J33" s="1"/>
      <c r="K33" s="59"/>
    </row>
  </sheetData>
  <sheetProtection formatCells="0" formatColumns="0" formatRows="0" insertColumns="0" insertRows="0" deleteColumns="0" deleteRows="0" sort="0" autoFilter="0" pivotTables="0"/>
  <autoFilter ref="A8:U23" xr:uid="{8D1FA5D0-3C95-4CC1-AC76-76BA1F411B16}"/>
  <mergeCells count="23">
    <mergeCell ref="U1:AA4"/>
    <mergeCell ref="T5:T8"/>
    <mergeCell ref="F6:F8"/>
    <mergeCell ref="G6:G8"/>
    <mergeCell ref="H6:H8"/>
    <mergeCell ref="I6:N6"/>
    <mergeCell ref="O6:Q6"/>
    <mergeCell ref="A4:R4"/>
    <mergeCell ref="A5:A8"/>
    <mergeCell ref="C5:H5"/>
    <mergeCell ref="I5:Q5"/>
    <mergeCell ref="R5:R8"/>
    <mergeCell ref="C6:C8"/>
    <mergeCell ref="Q7:Q8"/>
    <mergeCell ref="P7:P8"/>
    <mergeCell ref="O7:O8"/>
    <mergeCell ref="D6:D8"/>
    <mergeCell ref="B5:B8"/>
    <mergeCell ref="E6:E8"/>
    <mergeCell ref="N7:N8"/>
    <mergeCell ref="J7:J8"/>
    <mergeCell ref="I7:I8"/>
    <mergeCell ref="K7:M7"/>
  </mergeCells>
  <phoneticPr fontId="10" type="noConversion"/>
  <conditionalFormatting sqref="C9:D11 F9:F23 I9:I23 K9:N23 C12 C13:D23">
    <cfRule type="expression" dxfId="13" priority="96" stopIfTrue="1">
      <formula>$C9&lt;&gt;""</formula>
    </cfRule>
  </conditionalFormatting>
  <conditionalFormatting sqref="E9:E23">
    <cfRule type="expression" dxfId="12" priority="1" stopIfTrue="1">
      <formula>$B9&lt;&gt;""</formula>
    </cfRule>
  </conditionalFormatting>
  <conditionalFormatting sqref="J9:J23">
    <cfRule type="cellIs" dxfId="11" priority="95" operator="equal">
      <formula>"Lỗi"</formula>
    </cfRule>
  </conditionalFormatting>
  <dataValidations count="2">
    <dataValidation type="list" allowBlank="1" showInputMessage="1" showErrorMessage="1" sqref="B9:B23" xr:uid="{42E2DDAE-BAEC-4C0C-A08B-0A89243F972F}">
      <formula1>"Ông, Bà"</formula1>
    </dataValidation>
    <dataValidation type="list" allowBlank="1" showInputMessage="1" showErrorMessage="1" sqref="I9:I65536" xr:uid="{7F94137A-928E-4266-9228-BEF5D49DA2AD}">
      <formula1>"1,2,3,4,5,6,7,8,9,10,11,12"</formula1>
    </dataValidation>
  </dataValidations>
  <pageMargins left="0.25" right="0.2" top="0.21" bottom="0.38" header="0.21" footer="0.3"/>
  <pageSetup paperSize="9" scale="9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40ED7BA-D7E2-4686-B3FE-D6C21C94732A}">
          <x14:formula1>
            <xm:f>'Bang luong'!$D$5:$D$30</xm:f>
          </x14:formula1>
          <xm:sqref>F9:F23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5FA1A-94D1-48D6-B65C-4CCF456CD333}">
  <sheetPr codeName="Sheet5"/>
  <dimension ref="A1:S32"/>
  <sheetViews>
    <sheetView workbookViewId="0">
      <selection activeCell="T12" sqref="T12"/>
    </sheetView>
  </sheetViews>
  <sheetFormatPr defaultRowHeight="15.75"/>
  <cols>
    <col min="1" max="1" width="4.125" style="13" customWidth="1"/>
    <col min="2" max="2" width="4.625" style="13" customWidth="1"/>
    <col min="3" max="3" width="19" style="16" customWidth="1"/>
    <col min="4" max="4" width="18.125" style="16" customWidth="1"/>
    <col min="5" max="5" width="12.125" style="13" customWidth="1"/>
    <col min="6" max="6" width="11.75" style="72" customWidth="1"/>
    <col min="7" max="8" width="6" style="17" customWidth="1"/>
    <col min="9" max="9" width="9" style="17" customWidth="1"/>
    <col min="10" max="10" width="7" style="17" customWidth="1"/>
    <col min="11" max="12" width="8" style="17" customWidth="1"/>
    <col min="13" max="13" width="8.375" style="17" customWidth="1"/>
    <col min="14" max="14" width="10.5" style="17" customWidth="1"/>
    <col min="15" max="15" width="11.875" style="13" customWidth="1"/>
    <col min="16" max="16384" width="9" style="13"/>
  </cols>
  <sheetData>
    <row r="1" spans="1:19">
      <c r="A1" s="24"/>
      <c r="B1" s="24"/>
      <c r="C1" s="35" t="s">
        <v>68</v>
      </c>
      <c r="D1" s="25"/>
      <c r="E1" s="24"/>
      <c r="F1" s="26" t="s">
        <v>23</v>
      </c>
      <c r="G1" s="24"/>
      <c r="H1" s="24"/>
      <c r="I1" s="24"/>
      <c r="J1" s="24"/>
      <c r="K1" s="24"/>
      <c r="L1" s="24"/>
      <c r="M1" s="13"/>
      <c r="N1" s="26"/>
      <c r="O1" s="26"/>
      <c r="P1" s="24"/>
      <c r="Q1" s="24"/>
      <c r="R1" s="24"/>
      <c r="S1" s="24"/>
    </row>
    <row r="2" spans="1:19" ht="16.5">
      <c r="A2" s="24"/>
      <c r="B2" s="24"/>
      <c r="C2" s="87" t="s">
        <v>73</v>
      </c>
      <c r="D2" s="26"/>
      <c r="E2" s="24"/>
      <c r="F2" s="96" t="s">
        <v>28</v>
      </c>
      <c r="G2" s="24"/>
      <c r="H2" s="24"/>
      <c r="I2" s="24"/>
      <c r="J2" s="24"/>
      <c r="K2" s="24"/>
      <c r="L2" s="24"/>
      <c r="M2" s="13"/>
      <c r="N2" s="28" t="s">
        <v>51</v>
      </c>
      <c r="O2" s="27"/>
      <c r="P2" s="24"/>
      <c r="Q2" s="24"/>
      <c r="R2" s="24"/>
      <c r="S2" s="24"/>
    </row>
    <row r="3" spans="1:19">
      <c r="A3" s="24"/>
      <c r="B3" s="24"/>
      <c r="C3" s="26"/>
      <c r="D3" s="26"/>
      <c r="E3" s="24"/>
      <c r="F3" s="56"/>
      <c r="G3" s="24"/>
      <c r="H3" s="24"/>
      <c r="I3" s="24"/>
      <c r="J3" s="24"/>
      <c r="K3" s="24"/>
      <c r="L3" s="24"/>
      <c r="M3" s="24"/>
      <c r="N3" s="24"/>
      <c r="O3" s="24"/>
      <c r="P3" s="24"/>
      <c r="Q3" s="24"/>
      <c r="R3" s="24"/>
      <c r="S3" s="24"/>
    </row>
    <row r="4" spans="1:19" ht="26.25" customHeight="1">
      <c r="A4" s="144" t="s">
        <v>74</v>
      </c>
      <c r="B4" s="144"/>
      <c r="C4" s="144"/>
      <c r="D4" s="144"/>
      <c r="E4" s="144"/>
      <c r="F4" s="144"/>
      <c r="G4" s="144"/>
      <c r="H4" s="144"/>
      <c r="I4" s="144"/>
      <c r="J4" s="144"/>
      <c r="K4" s="144"/>
      <c r="L4" s="144"/>
      <c r="M4" s="144"/>
      <c r="N4" s="144"/>
      <c r="O4" s="29"/>
      <c r="P4" s="29"/>
      <c r="Q4" s="29"/>
      <c r="R4" s="29"/>
      <c r="S4" s="29"/>
    </row>
    <row r="5" spans="1:19" ht="43.5" hidden="1" customHeight="1">
      <c r="A5" s="145" t="s">
        <v>53</v>
      </c>
      <c r="B5" s="145"/>
      <c r="C5" s="145"/>
      <c r="D5" s="145"/>
      <c r="E5" s="145"/>
      <c r="F5" s="145"/>
      <c r="G5" s="145"/>
      <c r="H5" s="145"/>
      <c r="I5" s="145"/>
      <c r="J5" s="145"/>
      <c r="K5" s="145"/>
      <c r="L5" s="145"/>
      <c r="M5" s="145"/>
      <c r="N5" s="145"/>
      <c r="O5" s="145"/>
      <c r="P5" s="29"/>
      <c r="Q5" s="29"/>
      <c r="R5" s="29"/>
      <c r="S5" s="29"/>
    </row>
    <row r="6" spans="1:19" s="18" customFormat="1" ht="51.75" customHeight="1">
      <c r="A6" s="155" t="s">
        <v>24</v>
      </c>
      <c r="B6" s="155" t="s">
        <v>22</v>
      </c>
      <c r="C6" s="155" t="s">
        <v>1</v>
      </c>
      <c r="D6" s="157" t="s">
        <v>79</v>
      </c>
      <c r="E6" s="155" t="s">
        <v>8</v>
      </c>
      <c r="F6" s="153" t="s">
        <v>32</v>
      </c>
      <c r="G6" s="151" t="s">
        <v>33</v>
      </c>
      <c r="H6" s="151" t="s">
        <v>25</v>
      </c>
      <c r="I6" s="153" t="s">
        <v>76</v>
      </c>
      <c r="J6" s="146" t="s">
        <v>75</v>
      </c>
      <c r="K6" s="147"/>
      <c r="L6" s="148"/>
      <c r="M6" s="151" t="s">
        <v>77</v>
      </c>
      <c r="N6" s="151" t="s">
        <v>75</v>
      </c>
      <c r="O6" s="149" t="s">
        <v>2</v>
      </c>
    </row>
    <row r="7" spans="1:19" s="18" customFormat="1" ht="37.5" customHeight="1">
      <c r="A7" s="156"/>
      <c r="B7" s="156"/>
      <c r="C7" s="156"/>
      <c r="D7" s="158"/>
      <c r="E7" s="156"/>
      <c r="F7" s="154"/>
      <c r="G7" s="152"/>
      <c r="H7" s="152"/>
      <c r="I7" s="154"/>
      <c r="J7" s="94" t="s">
        <v>57</v>
      </c>
      <c r="K7" s="94" t="s">
        <v>26</v>
      </c>
      <c r="L7" s="94" t="s">
        <v>67</v>
      </c>
      <c r="M7" s="152"/>
      <c r="N7" s="152"/>
      <c r="O7" s="150"/>
    </row>
    <row r="8" spans="1:19" s="7" customFormat="1" ht="18.75" customHeight="1">
      <c r="A8" s="55" t="str">
        <f>IF(B8="","",SUBTOTAL(103,$B8:B$8))</f>
        <v/>
      </c>
      <c r="B8" s="55"/>
      <c r="C8" s="65"/>
      <c r="D8" s="101"/>
      <c r="E8" s="65"/>
      <c r="F8" s="66" t="s">
        <v>122</v>
      </c>
      <c r="G8" s="58">
        <f t="shared" ref="G8:G20" si="0">IF($F8="","",VALUE(VLOOKUP($F8,bangluong,3,0)))</f>
        <v>10</v>
      </c>
      <c r="H8" s="58">
        <f t="shared" ref="H8:H20" si="1">IF($F8="","",VALUE(VLOOKUP($F8,bangluong,4,0)))</f>
        <v>4.8899999999999997</v>
      </c>
      <c r="I8" s="61"/>
      <c r="J8" s="61"/>
      <c r="K8" s="61"/>
      <c r="L8" s="61"/>
      <c r="M8" s="15">
        <f>I8+1</f>
        <v>1</v>
      </c>
      <c r="N8" s="95" t="str">
        <f>CONCATENATE(J8,"/",K8,"/",L8+1)</f>
        <v>//1</v>
      </c>
      <c r="O8" s="4"/>
    </row>
    <row r="9" spans="1:19" ht="18.75" customHeight="1">
      <c r="A9" s="55" t="str">
        <f>IF(B9="","",SUBTOTAL(103,$B$8:B9))</f>
        <v/>
      </c>
      <c r="B9" s="55"/>
      <c r="C9" s="65"/>
      <c r="D9" s="65"/>
      <c r="E9" s="65"/>
      <c r="F9" s="66"/>
      <c r="G9" s="58" t="str">
        <f t="shared" si="0"/>
        <v/>
      </c>
      <c r="H9" s="58" t="str">
        <f t="shared" si="1"/>
        <v/>
      </c>
      <c r="I9" s="61"/>
      <c r="J9" s="61"/>
      <c r="K9" s="61"/>
      <c r="L9" s="61"/>
      <c r="M9" s="15">
        <f t="shared" ref="M9:M20" si="2">I9+1</f>
        <v>1</v>
      </c>
      <c r="N9" s="95" t="str">
        <f t="shared" ref="N9:N20" si="3">CONCATENATE(J9,"/",K9,"/",L9+1)</f>
        <v>//1</v>
      </c>
      <c r="O9" s="30"/>
    </row>
    <row r="10" spans="1:19" ht="18.75" customHeight="1">
      <c r="A10" s="55" t="str">
        <f>IF(B10="","",SUBTOTAL(103,$B$8:B10))</f>
        <v/>
      </c>
      <c r="B10" s="55"/>
      <c r="C10" s="65"/>
      <c r="D10" s="65"/>
      <c r="E10" s="65"/>
      <c r="F10" s="66"/>
      <c r="G10" s="58" t="str">
        <f t="shared" si="0"/>
        <v/>
      </c>
      <c r="H10" s="58" t="str">
        <f t="shared" si="1"/>
        <v/>
      </c>
      <c r="I10" s="61"/>
      <c r="J10" s="61"/>
      <c r="K10" s="61"/>
      <c r="L10" s="61"/>
      <c r="M10" s="15">
        <f t="shared" si="2"/>
        <v>1</v>
      </c>
      <c r="N10" s="95" t="str">
        <f t="shared" si="3"/>
        <v>//1</v>
      </c>
      <c r="O10" s="30"/>
    </row>
    <row r="11" spans="1:19">
      <c r="A11" s="55" t="str">
        <f>IF(B11="","",SUBTOTAL(103,$B$8:B11))</f>
        <v/>
      </c>
      <c r="B11" s="55"/>
      <c r="C11" s="65"/>
      <c r="D11" s="65"/>
      <c r="E11" s="65"/>
      <c r="F11" s="66"/>
      <c r="G11" s="58" t="str">
        <f t="shared" si="0"/>
        <v/>
      </c>
      <c r="H11" s="58" t="str">
        <f t="shared" si="1"/>
        <v/>
      </c>
      <c r="I11" s="61"/>
      <c r="J11" s="61"/>
      <c r="K11" s="61"/>
      <c r="L11" s="61"/>
      <c r="M11" s="15">
        <f t="shared" si="2"/>
        <v>1</v>
      </c>
      <c r="N11" s="95" t="str">
        <f t="shared" si="3"/>
        <v>//1</v>
      </c>
      <c r="O11" s="30"/>
    </row>
    <row r="12" spans="1:19">
      <c r="A12" s="55" t="str">
        <f>IF(B12="","",SUBTOTAL(103,$B$8:B12))</f>
        <v/>
      </c>
      <c r="B12" s="55"/>
      <c r="C12" s="65"/>
      <c r="D12" s="65"/>
      <c r="E12" s="65"/>
      <c r="F12" s="66"/>
      <c r="G12" s="58" t="str">
        <f t="shared" si="0"/>
        <v/>
      </c>
      <c r="H12" s="58" t="str">
        <f t="shared" si="1"/>
        <v/>
      </c>
      <c r="I12" s="61"/>
      <c r="J12" s="61"/>
      <c r="K12" s="61"/>
      <c r="L12" s="61"/>
      <c r="M12" s="15">
        <f t="shared" si="2"/>
        <v>1</v>
      </c>
      <c r="N12" s="95" t="str">
        <f t="shared" si="3"/>
        <v>//1</v>
      </c>
      <c r="O12" s="30"/>
    </row>
    <row r="13" spans="1:19">
      <c r="A13" s="55" t="str">
        <f>IF(B13="","",SUBTOTAL(103,$B$8:B13))</f>
        <v/>
      </c>
      <c r="B13" s="55"/>
      <c r="C13" s="65"/>
      <c r="D13" s="65"/>
      <c r="E13" s="65"/>
      <c r="F13" s="66"/>
      <c r="G13" s="58" t="str">
        <f t="shared" si="0"/>
        <v/>
      </c>
      <c r="H13" s="58" t="str">
        <f t="shared" si="1"/>
        <v/>
      </c>
      <c r="I13" s="61"/>
      <c r="J13" s="61"/>
      <c r="K13" s="61"/>
      <c r="L13" s="61"/>
      <c r="M13" s="15">
        <f t="shared" si="2"/>
        <v>1</v>
      </c>
      <c r="N13" s="95" t="str">
        <f t="shared" si="3"/>
        <v>//1</v>
      </c>
      <c r="O13" s="30"/>
    </row>
    <row r="14" spans="1:19">
      <c r="A14" s="55" t="str">
        <f>IF(B14="","",SUBTOTAL(103,$B$8:B14))</f>
        <v/>
      </c>
      <c r="B14" s="55"/>
      <c r="C14" s="65"/>
      <c r="D14" s="65"/>
      <c r="E14" s="65"/>
      <c r="F14" s="66"/>
      <c r="G14" s="58" t="str">
        <f t="shared" si="0"/>
        <v/>
      </c>
      <c r="H14" s="58" t="str">
        <f t="shared" si="1"/>
        <v/>
      </c>
      <c r="I14" s="61"/>
      <c r="J14" s="61"/>
      <c r="K14" s="61"/>
      <c r="L14" s="61"/>
      <c r="M14" s="15">
        <f t="shared" si="2"/>
        <v>1</v>
      </c>
      <c r="N14" s="95" t="str">
        <f t="shared" si="3"/>
        <v>//1</v>
      </c>
      <c r="O14" s="30"/>
    </row>
    <row r="15" spans="1:19">
      <c r="A15" s="55" t="str">
        <f>IF(B15="","",SUBTOTAL(103,$B$8:B15))</f>
        <v/>
      </c>
      <c r="B15" s="55"/>
      <c r="C15" s="65"/>
      <c r="D15" s="65"/>
      <c r="E15" s="65"/>
      <c r="F15" s="66"/>
      <c r="G15" s="58" t="str">
        <f t="shared" si="0"/>
        <v/>
      </c>
      <c r="H15" s="58" t="str">
        <f t="shared" si="1"/>
        <v/>
      </c>
      <c r="I15" s="61"/>
      <c r="J15" s="61"/>
      <c r="K15" s="61"/>
      <c r="L15" s="61"/>
      <c r="M15" s="15">
        <f t="shared" si="2"/>
        <v>1</v>
      </c>
      <c r="N15" s="95" t="str">
        <f t="shared" si="3"/>
        <v>//1</v>
      </c>
      <c r="O15" s="30"/>
    </row>
    <row r="16" spans="1:19">
      <c r="A16" s="55" t="str">
        <f>IF(B16="","",SUBTOTAL(103,$B$8:B16))</f>
        <v/>
      </c>
      <c r="B16" s="55"/>
      <c r="C16" s="65"/>
      <c r="D16" s="65"/>
      <c r="E16" s="65"/>
      <c r="F16" s="66"/>
      <c r="G16" s="58" t="str">
        <f t="shared" si="0"/>
        <v/>
      </c>
      <c r="H16" s="58" t="str">
        <f t="shared" si="1"/>
        <v/>
      </c>
      <c r="I16" s="61"/>
      <c r="J16" s="61"/>
      <c r="K16" s="61"/>
      <c r="L16" s="61"/>
      <c r="M16" s="15">
        <f t="shared" si="2"/>
        <v>1</v>
      </c>
      <c r="N16" s="95" t="str">
        <f t="shared" si="3"/>
        <v>//1</v>
      </c>
      <c r="O16" s="30"/>
    </row>
    <row r="17" spans="1:18">
      <c r="A17" s="55" t="str">
        <f>IF(B17="","",SUBTOTAL(103,$B$8:B17))</f>
        <v/>
      </c>
      <c r="B17" s="55"/>
      <c r="C17" s="65"/>
      <c r="D17" s="65"/>
      <c r="E17" s="65"/>
      <c r="F17" s="66"/>
      <c r="G17" s="58" t="str">
        <f t="shared" si="0"/>
        <v/>
      </c>
      <c r="H17" s="58" t="str">
        <f t="shared" si="1"/>
        <v/>
      </c>
      <c r="I17" s="61"/>
      <c r="J17" s="61"/>
      <c r="K17" s="61"/>
      <c r="L17" s="61"/>
      <c r="M17" s="15">
        <f t="shared" si="2"/>
        <v>1</v>
      </c>
      <c r="N17" s="95" t="str">
        <f t="shared" si="3"/>
        <v>//1</v>
      </c>
      <c r="O17" s="4"/>
    </row>
    <row r="18" spans="1:18">
      <c r="A18" s="55" t="str">
        <f>IF(B18="","",SUBTOTAL(103,$B$8:B18))</f>
        <v/>
      </c>
      <c r="B18" s="55"/>
      <c r="C18" s="65"/>
      <c r="D18" s="65"/>
      <c r="E18" s="65"/>
      <c r="F18" s="66"/>
      <c r="G18" s="58" t="str">
        <f t="shared" si="0"/>
        <v/>
      </c>
      <c r="H18" s="58" t="str">
        <f t="shared" si="1"/>
        <v/>
      </c>
      <c r="I18" s="61"/>
      <c r="J18" s="61"/>
      <c r="K18" s="61"/>
      <c r="L18" s="61"/>
      <c r="M18" s="15">
        <f t="shared" si="2"/>
        <v>1</v>
      </c>
      <c r="N18" s="95" t="str">
        <f t="shared" si="3"/>
        <v>//1</v>
      </c>
      <c r="O18" s="30"/>
    </row>
    <row r="19" spans="1:18">
      <c r="A19" s="55" t="str">
        <f>IF(B19="","",SUBTOTAL(103,$B$8:B19))</f>
        <v/>
      </c>
      <c r="B19" s="55"/>
      <c r="C19" s="65"/>
      <c r="D19" s="65"/>
      <c r="E19" s="65"/>
      <c r="F19" s="66"/>
      <c r="G19" s="58" t="str">
        <f t="shared" si="0"/>
        <v/>
      </c>
      <c r="H19" s="58" t="str">
        <f t="shared" si="1"/>
        <v/>
      </c>
      <c r="I19" s="61"/>
      <c r="J19" s="61"/>
      <c r="K19" s="61"/>
      <c r="L19" s="61"/>
      <c r="M19" s="15">
        <f t="shared" si="2"/>
        <v>1</v>
      </c>
      <c r="N19" s="95" t="str">
        <f t="shared" si="3"/>
        <v>//1</v>
      </c>
      <c r="O19" s="30"/>
    </row>
    <row r="20" spans="1:18">
      <c r="A20" s="55" t="str">
        <f>IF(B20="","",SUBTOTAL(103,$B$8:B20))</f>
        <v/>
      </c>
      <c r="B20" s="55"/>
      <c r="C20" s="65"/>
      <c r="D20" s="65"/>
      <c r="E20" s="65"/>
      <c r="F20" s="66"/>
      <c r="G20" s="58" t="str">
        <f t="shared" si="0"/>
        <v/>
      </c>
      <c r="H20" s="58" t="str">
        <f t="shared" si="1"/>
        <v/>
      </c>
      <c r="I20" s="61"/>
      <c r="J20" s="61"/>
      <c r="K20" s="61"/>
      <c r="L20" s="61"/>
      <c r="M20" s="15">
        <f t="shared" si="2"/>
        <v>1</v>
      </c>
      <c r="N20" s="95" t="str">
        <f t="shared" si="3"/>
        <v>//1</v>
      </c>
      <c r="O20" s="30"/>
    </row>
    <row r="21" spans="1:18">
      <c r="A21" s="1"/>
      <c r="B21" s="5"/>
      <c r="C21" s="2"/>
      <c r="D21" s="3"/>
      <c r="E21" s="9"/>
      <c r="F21" s="9"/>
      <c r="G21" s="9"/>
      <c r="H21" s="24"/>
      <c r="I21" s="97" t="s">
        <v>72</v>
      </c>
      <c r="J21" s="98"/>
      <c r="K21" s="98"/>
      <c r="L21" s="98"/>
      <c r="M21" s="1"/>
      <c r="O21" s="24"/>
      <c r="P21" s="24"/>
      <c r="Q21" s="24"/>
      <c r="R21" s="24"/>
    </row>
    <row r="22" spans="1:18">
      <c r="A22" s="1"/>
      <c r="B22" s="5"/>
      <c r="C22" s="84" t="s">
        <v>65</v>
      </c>
      <c r="D22" s="3"/>
      <c r="E22" s="9"/>
      <c r="F22" s="9"/>
      <c r="G22" s="9"/>
      <c r="H22" s="24"/>
      <c r="I22" s="84" t="s">
        <v>71</v>
      </c>
      <c r="J22" s="99"/>
      <c r="K22" s="99"/>
      <c r="L22" s="99"/>
      <c r="M22" s="1"/>
      <c r="O22" s="24"/>
      <c r="P22" s="24"/>
      <c r="Q22" s="24"/>
      <c r="R22" s="24"/>
    </row>
    <row r="23" spans="1:18">
      <c r="A23" s="1"/>
      <c r="B23" s="5"/>
      <c r="C23" s="1"/>
      <c r="D23" s="3"/>
      <c r="E23" s="9"/>
      <c r="F23" s="9"/>
      <c r="G23" s="9"/>
      <c r="H23" s="21"/>
      <c r="I23" s="10"/>
      <c r="J23" s="10"/>
      <c r="K23" s="10"/>
      <c r="L23" s="10"/>
      <c r="M23" s="1"/>
      <c r="N23" s="59"/>
      <c r="O23" s="24"/>
      <c r="P23" s="24"/>
      <c r="Q23" s="24"/>
      <c r="R23" s="24"/>
    </row>
    <row r="24" spans="1:18">
      <c r="A24" s="1"/>
      <c r="B24" s="5"/>
      <c r="C24" s="1"/>
      <c r="D24" s="3"/>
      <c r="E24" s="9"/>
      <c r="F24" s="9"/>
      <c r="G24" s="9"/>
      <c r="H24" s="21"/>
      <c r="I24" s="10"/>
      <c r="J24" s="10"/>
      <c r="K24" s="10"/>
      <c r="L24" s="10"/>
      <c r="M24" s="1"/>
      <c r="N24" s="59"/>
      <c r="O24" s="24"/>
      <c r="P24" s="24"/>
      <c r="Q24" s="24"/>
      <c r="R24" s="24"/>
    </row>
    <row r="25" spans="1:18">
      <c r="A25" s="1"/>
      <c r="B25" s="5"/>
      <c r="C25" s="1"/>
      <c r="D25" s="3"/>
      <c r="E25" s="9"/>
      <c r="F25" s="9"/>
      <c r="G25" s="9"/>
      <c r="H25" s="21"/>
      <c r="I25" s="10"/>
      <c r="J25" s="10"/>
      <c r="K25" s="10"/>
      <c r="L25" s="10"/>
      <c r="M25" s="1"/>
      <c r="N25" s="59"/>
      <c r="O25" s="24"/>
      <c r="P25" s="24"/>
      <c r="Q25" s="24"/>
      <c r="R25" s="24"/>
    </row>
    <row r="26" spans="1:18">
      <c r="A26" s="1"/>
      <c r="B26" s="5"/>
      <c r="C26" s="1"/>
      <c r="D26" s="3"/>
      <c r="E26" s="9"/>
      <c r="F26" s="9"/>
      <c r="G26" s="9"/>
      <c r="H26" s="21"/>
      <c r="I26" s="10"/>
      <c r="J26" s="10"/>
      <c r="K26" s="10"/>
      <c r="L26" s="10"/>
      <c r="M26" s="1"/>
      <c r="N26" s="59"/>
      <c r="O26" s="24"/>
      <c r="P26" s="24"/>
      <c r="Q26" s="24"/>
      <c r="R26" s="24"/>
    </row>
    <row r="27" spans="1:18">
      <c r="A27" s="1"/>
      <c r="B27" s="5"/>
      <c r="C27" s="1"/>
      <c r="D27" s="3"/>
      <c r="E27" s="9"/>
      <c r="F27" s="9"/>
      <c r="G27" s="9"/>
      <c r="H27" s="21"/>
      <c r="I27" s="10"/>
      <c r="J27" s="10"/>
      <c r="K27" s="10"/>
      <c r="L27" s="10"/>
      <c r="M27" s="1"/>
      <c r="N27" s="59"/>
      <c r="O27" s="24"/>
      <c r="P27" s="24"/>
      <c r="Q27" s="24"/>
      <c r="R27" s="24"/>
    </row>
    <row r="28" spans="1:18">
      <c r="A28" s="1"/>
      <c r="B28" s="5"/>
      <c r="C28" s="1"/>
      <c r="D28" s="3"/>
      <c r="E28" s="9"/>
      <c r="F28" s="9"/>
      <c r="G28" s="9"/>
      <c r="H28" s="21"/>
      <c r="I28" s="10"/>
      <c r="J28" s="10"/>
      <c r="K28" s="10"/>
      <c r="L28" s="10"/>
      <c r="M28" s="1"/>
      <c r="N28" s="59"/>
      <c r="O28" s="24"/>
      <c r="P28" s="24"/>
      <c r="Q28" s="24"/>
      <c r="R28" s="24"/>
    </row>
    <row r="29" spans="1:18">
      <c r="A29" s="1"/>
      <c r="B29" s="5"/>
      <c r="C29" s="1"/>
      <c r="D29" s="3"/>
      <c r="E29" s="9"/>
      <c r="F29" s="9"/>
      <c r="G29" s="9"/>
      <c r="H29" s="21"/>
      <c r="I29" s="10"/>
      <c r="J29" s="10"/>
      <c r="K29" s="10"/>
      <c r="L29" s="10"/>
      <c r="M29" s="1"/>
      <c r="N29" s="59"/>
      <c r="O29" s="24"/>
      <c r="P29" s="24"/>
      <c r="Q29" s="24"/>
      <c r="R29" s="24"/>
    </row>
    <row r="30" spans="1:18">
      <c r="A30" s="24"/>
      <c r="B30" s="24"/>
      <c r="C30" s="24"/>
      <c r="D30" s="24"/>
      <c r="E30" s="24"/>
      <c r="F30" s="56"/>
      <c r="G30" s="56"/>
      <c r="H30" s="24"/>
      <c r="I30" s="24"/>
      <c r="J30" s="24"/>
      <c r="K30" s="24"/>
      <c r="L30" s="24"/>
      <c r="M30" s="24"/>
      <c r="N30" s="24"/>
      <c r="O30" s="24"/>
      <c r="P30" s="24"/>
      <c r="Q30" s="24"/>
      <c r="R30" s="24"/>
    </row>
    <row r="31" spans="1:18">
      <c r="A31" s="24"/>
      <c r="B31" s="24"/>
      <c r="C31" s="24"/>
      <c r="D31" s="24"/>
      <c r="E31" s="24"/>
      <c r="F31" s="56"/>
      <c r="G31" s="56"/>
      <c r="H31" s="24"/>
      <c r="I31" s="24"/>
      <c r="J31" s="24"/>
      <c r="K31" s="24"/>
      <c r="L31" s="24"/>
      <c r="M31" s="24"/>
      <c r="N31" s="24"/>
      <c r="O31" s="24"/>
      <c r="P31" s="24"/>
      <c r="Q31" s="24"/>
      <c r="R31" s="24"/>
    </row>
    <row r="32" spans="1:18">
      <c r="A32" s="24"/>
      <c r="B32" s="24"/>
      <c r="C32" s="24"/>
      <c r="D32" s="24"/>
      <c r="E32" s="24"/>
      <c r="F32" s="56"/>
      <c r="G32" s="56"/>
      <c r="H32" s="24"/>
      <c r="I32" s="24"/>
      <c r="J32" s="24"/>
      <c r="K32" s="24"/>
      <c r="L32" s="24"/>
      <c r="M32" s="24"/>
      <c r="N32" s="24"/>
      <c r="O32" s="24"/>
      <c r="P32" s="24"/>
      <c r="Q32" s="24"/>
      <c r="R32" s="24"/>
    </row>
  </sheetData>
  <autoFilter ref="A6:S22" xr:uid="{2F4CFAFB-B09A-4FAD-81BE-D404757F5D23}"/>
  <mergeCells count="15">
    <mergeCell ref="A4:N4"/>
    <mergeCell ref="A5:O5"/>
    <mergeCell ref="J6:L6"/>
    <mergeCell ref="O6:O7"/>
    <mergeCell ref="N6:N7"/>
    <mergeCell ref="M6:M7"/>
    <mergeCell ref="I6:I7"/>
    <mergeCell ref="H6:H7"/>
    <mergeCell ref="G6:G7"/>
    <mergeCell ref="A6:A7"/>
    <mergeCell ref="F6:F7"/>
    <mergeCell ref="E6:E7"/>
    <mergeCell ref="D6:D7"/>
    <mergeCell ref="C6:C7"/>
    <mergeCell ref="B6:B7"/>
  </mergeCells>
  <conditionalFormatting sqref="C8:C9">
    <cfRule type="expression" dxfId="10" priority="15" stopIfTrue="1">
      <formula>$B8&lt;&gt;""</formula>
    </cfRule>
  </conditionalFormatting>
  <conditionalFormatting sqref="C14:D16">
    <cfRule type="expression" dxfId="9" priority="10" stopIfTrue="1">
      <formula>$B14&lt;&gt;""</formula>
    </cfRule>
  </conditionalFormatting>
  <conditionalFormatting sqref="D9">
    <cfRule type="expression" dxfId="8" priority="12" stopIfTrue="1">
      <formula>$B9&lt;&gt;""</formula>
    </cfRule>
  </conditionalFormatting>
  <conditionalFormatting sqref="E8:F20">
    <cfRule type="expression" dxfId="7" priority="6" stopIfTrue="1">
      <formula>$B8&lt;&gt;""</formula>
    </cfRule>
  </conditionalFormatting>
  <dataValidations count="1">
    <dataValidation type="list" allowBlank="1" showInputMessage="1" showErrorMessage="1" sqref="B8:B20" xr:uid="{4C0D3506-F951-44D5-B66C-1225CD644EBA}">
      <formula1>"Ông, Bà"</formula1>
    </dataValidation>
  </dataValidations>
  <pageMargins left="0.24" right="0.19" top="0.17" bottom="0.73" header="0.3" footer="0.3"/>
  <pageSetup paperSize="9" orientation="landscape" r:id="rId1"/>
  <headerFooter>
    <oddFooter>&amp;CTrang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88BB30D-4BAF-4039-8B09-FCE388D5FB83}">
          <x14:formula1>
            <xm:f>'Bang luong'!$D$5:$D$30</xm:f>
          </x14:formula1>
          <xm:sqref>F8:F20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9D980-2F63-4345-A193-91C4FF05D5EF}">
  <sheetPr codeName="Sheet8">
    <tabColor theme="0" tint="-0.14999847407452621"/>
  </sheetPr>
  <dimension ref="A1:R29"/>
  <sheetViews>
    <sheetView workbookViewId="0">
      <pane ySplit="7" topLeftCell="A8" activePane="bottomLeft" state="frozen"/>
      <selection pane="bottomLeft" activeCell="F8" sqref="F8"/>
    </sheetView>
  </sheetViews>
  <sheetFormatPr defaultRowHeight="15.75"/>
  <cols>
    <col min="1" max="1" width="4.75" style="13" customWidth="1"/>
    <col min="2" max="2" width="4.625" style="13" customWidth="1"/>
    <col min="3" max="3" width="19.25" style="16" customWidth="1"/>
    <col min="4" max="4" width="17.375" style="16" customWidth="1"/>
    <col min="5" max="5" width="11.625" style="13" customWidth="1"/>
    <col min="6" max="6" width="10.375" style="72" customWidth="1"/>
    <col min="7" max="7" width="7.25" style="17" customWidth="1"/>
    <col min="8" max="8" width="6.75" style="17" customWidth="1"/>
    <col min="9" max="9" width="7.625" style="17" customWidth="1"/>
    <col min="10" max="10" width="6.625" style="17" customWidth="1"/>
    <col min="11" max="11" width="5.625" style="17" customWidth="1"/>
    <col min="12" max="12" width="9.125" style="17" customWidth="1"/>
    <col min="13" max="13" width="13.5" style="13" customWidth="1"/>
    <col min="14" max="16384" width="9" style="13"/>
  </cols>
  <sheetData>
    <row r="1" spans="1:18">
      <c r="A1" s="31"/>
      <c r="B1" s="31"/>
      <c r="C1" s="35" t="s">
        <v>68</v>
      </c>
      <c r="D1" s="35"/>
      <c r="E1" s="31"/>
      <c r="F1" s="32" t="s">
        <v>23</v>
      </c>
      <c r="G1" s="31"/>
      <c r="H1" s="31"/>
      <c r="I1" s="31"/>
      <c r="J1" s="31"/>
      <c r="K1" s="13"/>
      <c r="L1" s="32"/>
      <c r="M1" s="32"/>
      <c r="N1" s="31"/>
      <c r="O1" s="31"/>
      <c r="P1" s="31"/>
      <c r="Q1" s="31"/>
      <c r="R1" s="31"/>
    </row>
    <row r="2" spans="1:18" ht="16.5">
      <c r="A2" s="31"/>
      <c r="B2" s="31"/>
      <c r="C2" s="87" t="s">
        <v>73</v>
      </c>
      <c r="D2" s="32"/>
      <c r="E2" s="31"/>
      <c r="F2" s="100" t="s">
        <v>28</v>
      </c>
      <c r="G2" s="31"/>
      <c r="H2" s="31"/>
      <c r="I2" s="31"/>
      <c r="J2" s="31"/>
      <c r="K2" s="13"/>
      <c r="L2" s="34"/>
      <c r="M2" s="36" t="s">
        <v>55</v>
      </c>
      <c r="N2" s="31"/>
      <c r="O2" s="31"/>
      <c r="P2" s="31"/>
      <c r="Q2" s="31"/>
      <c r="R2" s="31"/>
    </row>
    <row r="3" spans="1:18">
      <c r="A3" s="31"/>
      <c r="B3" s="31"/>
      <c r="C3" s="32"/>
      <c r="D3" s="32"/>
      <c r="E3" s="31"/>
      <c r="F3" s="41"/>
      <c r="G3" s="31"/>
      <c r="H3" s="31"/>
      <c r="I3" s="31"/>
      <c r="J3" s="31"/>
      <c r="K3" s="31"/>
      <c r="L3" s="31"/>
      <c r="M3" s="31"/>
      <c r="N3" s="31"/>
      <c r="O3" s="31"/>
      <c r="P3" s="31"/>
      <c r="Q3" s="31"/>
      <c r="R3" s="31"/>
    </row>
    <row r="4" spans="1:18" ht="26.25" customHeight="1">
      <c r="A4" s="159" t="s">
        <v>78</v>
      </c>
      <c r="B4" s="159"/>
      <c r="C4" s="159"/>
      <c r="D4" s="159"/>
      <c r="E4" s="159"/>
      <c r="F4" s="159"/>
      <c r="G4" s="159"/>
      <c r="H4" s="159"/>
      <c r="I4" s="159"/>
      <c r="J4" s="159"/>
      <c r="K4" s="159"/>
      <c r="L4" s="159"/>
      <c r="M4" s="159"/>
      <c r="N4" s="37"/>
      <c r="O4" s="37"/>
      <c r="P4" s="37"/>
      <c r="Q4" s="37"/>
      <c r="R4" s="37"/>
    </row>
    <row r="5" spans="1:18" ht="12.75" customHeight="1">
      <c r="A5" s="38"/>
      <c r="B5" s="38"/>
      <c r="C5" s="38"/>
      <c r="D5" s="38"/>
      <c r="E5" s="38"/>
      <c r="F5" s="75"/>
      <c r="G5" s="38"/>
      <c r="H5" s="38"/>
      <c r="I5" s="38"/>
      <c r="J5" s="38"/>
      <c r="K5" s="38"/>
      <c r="L5" s="38"/>
      <c r="M5" s="38"/>
    </row>
    <row r="6" spans="1:18" ht="39.75" customHeight="1">
      <c r="A6" s="155" t="s">
        <v>24</v>
      </c>
      <c r="B6" s="155" t="s">
        <v>22</v>
      </c>
      <c r="C6" s="155" t="s">
        <v>1</v>
      </c>
      <c r="D6" s="155" t="s">
        <v>79</v>
      </c>
      <c r="E6" s="155" t="s">
        <v>8</v>
      </c>
      <c r="F6" s="153" t="s">
        <v>32</v>
      </c>
      <c r="G6" s="151" t="s">
        <v>33</v>
      </c>
      <c r="H6" s="151" t="s">
        <v>49</v>
      </c>
      <c r="I6" s="160" t="s">
        <v>56</v>
      </c>
      <c r="J6" s="162" t="s">
        <v>75</v>
      </c>
      <c r="K6" s="163"/>
      <c r="L6" s="164"/>
      <c r="M6" s="165" t="s">
        <v>2</v>
      </c>
    </row>
    <row r="7" spans="1:18" s="18" customFormat="1" ht="39.75" customHeight="1">
      <c r="A7" s="156"/>
      <c r="B7" s="156"/>
      <c r="C7" s="156"/>
      <c r="D7" s="156"/>
      <c r="E7" s="156"/>
      <c r="F7" s="154"/>
      <c r="G7" s="152"/>
      <c r="H7" s="152"/>
      <c r="I7" s="161"/>
      <c r="J7" s="39" t="s">
        <v>57</v>
      </c>
      <c r="K7" s="40" t="s">
        <v>58</v>
      </c>
      <c r="L7" s="40" t="s">
        <v>35</v>
      </c>
      <c r="M7" s="150"/>
    </row>
    <row r="8" spans="1:18" s="60" customFormat="1" ht="21" customHeight="1">
      <c r="A8" s="55" t="str">
        <f>IF(B8="","",SUBTOTAL(103,$B8:B$8))</f>
        <v/>
      </c>
      <c r="B8" s="55"/>
      <c r="C8" s="65"/>
      <c r="D8" s="65"/>
      <c r="E8" s="65"/>
      <c r="F8" s="66"/>
      <c r="G8" s="58" t="str">
        <f t="shared" ref="G8:G20" si="0">IF($F8="","",VALUE(VLOOKUP($F8,bangluong,3,0)))</f>
        <v/>
      </c>
      <c r="H8" s="58" t="str">
        <f t="shared" ref="H8:H20" si="1">IF($F8="","",VALUE(VLOOKUP($F8,bangluong,4,0)))</f>
        <v/>
      </c>
      <c r="I8" s="61"/>
      <c r="J8" s="69"/>
      <c r="K8" s="69"/>
      <c r="L8" s="55"/>
      <c r="M8" s="73"/>
    </row>
    <row r="9" spans="1:18" s="60" customFormat="1" ht="21" customHeight="1">
      <c r="A9" s="55" t="str">
        <f>IF(B9="","",SUBTOTAL(103,$B$8:B9))</f>
        <v/>
      </c>
      <c r="B9" s="55"/>
      <c r="C9" s="65"/>
      <c r="D9" s="65"/>
      <c r="E9" s="65"/>
      <c r="F9" s="66"/>
      <c r="G9" s="58" t="str">
        <f t="shared" si="0"/>
        <v/>
      </c>
      <c r="H9" s="58" t="str">
        <f t="shared" si="1"/>
        <v/>
      </c>
      <c r="I9" s="61"/>
      <c r="J9" s="69"/>
      <c r="K9" s="69"/>
      <c r="L9" s="55"/>
      <c r="M9" s="55"/>
    </row>
    <row r="10" spans="1:18" s="60" customFormat="1" ht="21" customHeight="1">
      <c r="A10" s="55" t="str">
        <f>IF(B10="","",SUBTOTAL(103,$B$8:B10))</f>
        <v/>
      </c>
      <c r="B10" s="55"/>
      <c r="C10" s="65"/>
      <c r="D10" s="65"/>
      <c r="E10" s="65"/>
      <c r="F10" s="66"/>
      <c r="G10" s="58" t="str">
        <f t="shared" si="0"/>
        <v/>
      </c>
      <c r="H10" s="58" t="str">
        <f t="shared" si="1"/>
        <v/>
      </c>
      <c r="I10" s="61"/>
      <c r="J10" s="69"/>
      <c r="K10" s="69"/>
      <c r="L10" s="55"/>
      <c r="M10" s="73"/>
    </row>
    <row r="11" spans="1:18" s="42" customFormat="1" ht="21" customHeight="1">
      <c r="A11" s="55" t="str">
        <f>IF(B11="","",SUBTOTAL(103,$B$8:B11))</f>
        <v/>
      </c>
      <c r="B11" s="55"/>
      <c r="C11" s="65"/>
      <c r="D11" s="65"/>
      <c r="E11" s="65"/>
      <c r="F11" s="66"/>
      <c r="G11" s="58" t="str">
        <f t="shared" si="0"/>
        <v/>
      </c>
      <c r="H11" s="58" t="str">
        <f t="shared" si="1"/>
        <v/>
      </c>
      <c r="I11" s="61"/>
      <c r="J11" s="69"/>
      <c r="K11" s="69"/>
      <c r="L11" s="55"/>
      <c r="M11" s="20"/>
    </row>
    <row r="12" spans="1:18" s="42" customFormat="1" ht="21" customHeight="1">
      <c r="A12" s="55" t="str">
        <f>IF(B12="","",SUBTOTAL(103,$B$8:B12))</f>
        <v/>
      </c>
      <c r="B12" s="55"/>
      <c r="C12" s="65"/>
      <c r="D12" s="65"/>
      <c r="E12" s="65"/>
      <c r="F12" s="66"/>
      <c r="G12" s="58" t="str">
        <f t="shared" si="0"/>
        <v/>
      </c>
      <c r="H12" s="58" t="str">
        <f t="shared" si="1"/>
        <v/>
      </c>
      <c r="I12" s="61"/>
      <c r="J12" s="69"/>
      <c r="K12" s="69"/>
      <c r="L12" s="55"/>
      <c r="M12" s="20"/>
    </row>
    <row r="13" spans="1:18" s="42" customFormat="1" ht="21" customHeight="1">
      <c r="A13" s="55" t="str">
        <f>IF(B13="","",SUBTOTAL(103,$B$8:B13))</f>
        <v/>
      </c>
      <c r="B13" s="55"/>
      <c r="C13" s="65"/>
      <c r="D13" s="65"/>
      <c r="E13" s="65"/>
      <c r="F13" s="66"/>
      <c r="G13" s="58" t="str">
        <f t="shared" si="0"/>
        <v/>
      </c>
      <c r="H13" s="58" t="str">
        <f t="shared" si="1"/>
        <v/>
      </c>
      <c r="I13" s="61"/>
      <c r="J13" s="69"/>
      <c r="K13" s="69"/>
      <c r="L13" s="55"/>
      <c r="M13" s="20"/>
    </row>
    <row r="14" spans="1:18" s="42" customFormat="1" ht="21" customHeight="1">
      <c r="A14" s="55" t="str">
        <f>IF(B14="","",SUBTOTAL(103,$B$8:B14))</f>
        <v/>
      </c>
      <c r="B14" s="55"/>
      <c r="C14" s="65"/>
      <c r="D14" s="65"/>
      <c r="E14" s="65"/>
      <c r="F14" s="66"/>
      <c r="G14" s="58" t="str">
        <f t="shared" si="0"/>
        <v/>
      </c>
      <c r="H14" s="58" t="str">
        <f t="shared" si="1"/>
        <v/>
      </c>
      <c r="I14" s="61"/>
      <c r="J14" s="69"/>
      <c r="K14" s="69"/>
      <c r="L14" s="55"/>
      <c r="M14" s="8"/>
    </row>
    <row r="15" spans="1:18" s="42" customFormat="1" ht="21" customHeight="1">
      <c r="A15" s="55" t="str">
        <f>IF(B15="","",SUBTOTAL(103,$B$8:B15))</f>
        <v/>
      </c>
      <c r="B15" s="55"/>
      <c r="C15" s="65"/>
      <c r="D15" s="65"/>
      <c r="E15" s="65"/>
      <c r="F15" s="66"/>
      <c r="G15" s="58" t="str">
        <f t="shared" si="0"/>
        <v/>
      </c>
      <c r="H15" s="58" t="str">
        <f t="shared" si="1"/>
        <v/>
      </c>
      <c r="I15" s="61"/>
      <c r="J15" s="69"/>
      <c r="K15" s="69"/>
      <c r="L15" s="55"/>
      <c r="M15" s="8"/>
    </row>
    <row r="16" spans="1:18" s="42" customFormat="1" ht="21" customHeight="1">
      <c r="A16" s="55" t="str">
        <f>IF(B16="","",SUBTOTAL(103,$B$8:B16))</f>
        <v/>
      </c>
      <c r="B16" s="55"/>
      <c r="C16" s="65"/>
      <c r="D16" s="65"/>
      <c r="E16" s="65"/>
      <c r="F16" s="66"/>
      <c r="G16" s="58" t="str">
        <f t="shared" si="0"/>
        <v/>
      </c>
      <c r="H16" s="58" t="str">
        <f t="shared" si="1"/>
        <v/>
      </c>
      <c r="I16" s="61"/>
      <c r="J16" s="69"/>
      <c r="K16" s="69"/>
      <c r="L16" s="55"/>
      <c r="M16" s="8"/>
    </row>
    <row r="17" spans="1:13" s="42" customFormat="1" ht="21" customHeight="1">
      <c r="A17" s="55" t="str">
        <f>IF(B17="","",SUBTOTAL(103,$B$8:B17))</f>
        <v/>
      </c>
      <c r="B17" s="55"/>
      <c r="C17" s="65"/>
      <c r="D17" s="65"/>
      <c r="E17" s="65"/>
      <c r="F17" s="66"/>
      <c r="G17" s="58" t="str">
        <f t="shared" si="0"/>
        <v/>
      </c>
      <c r="H17" s="58" t="str">
        <f t="shared" si="1"/>
        <v/>
      </c>
      <c r="I17" s="61"/>
      <c r="J17" s="69"/>
      <c r="K17" s="69"/>
      <c r="L17" s="55"/>
      <c r="M17" s="8"/>
    </row>
    <row r="18" spans="1:13" s="42" customFormat="1" ht="21" customHeight="1">
      <c r="A18" s="55" t="str">
        <f>IF(B18="","",SUBTOTAL(103,$B$8:B18))</f>
        <v/>
      </c>
      <c r="B18" s="55"/>
      <c r="C18" s="65"/>
      <c r="D18" s="65"/>
      <c r="E18" s="65"/>
      <c r="F18" s="66"/>
      <c r="G18" s="58" t="str">
        <f t="shared" si="0"/>
        <v/>
      </c>
      <c r="H18" s="58" t="str">
        <f t="shared" si="1"/>
        <v/>
      </c>
      <c r="I18" s="61"/>
      <c r="J18" s="69"/>
      <c r="K18" s="69"/>
      <c r="L18" s="55"/>
      <c r="M18" s="74"/>
    </row>
    <row r="19" spans="1:13" s="42" customFormat="1" ht="21" customHeight="1">
      <c r="A19" s="55" t="str">
        <f>IF(B19="","",SUBTOTAL(103,$B$8:B19))</f>
        <v/>
      </c>
      <c r="B19" s="55"/>
      <c r="C19" s="65"/>
      <c r="D19" s="65"/>
      <c r="E19" s="65"/>
      <c r="F19" s="66"/>
      <c r="G19" s="58" t="str">
        <f t="shared" si="0"/>
        <v/>
      </c>
      <c r="H19" s="58" t="str">
        <f t="shared" si="1"/>
        <v/>
      </c>
      <c r="I19" s="61"/>
      <c r="J19" s="69"/>
      <c r="K19" s="69"/>
      <c r="L19" s="55"/>
      <c r="M19" s="8"/>
    </row>
    <row r="20" spans="1:13" s="42" customFormat="1" ht="21" customHeight="1">
      <c r="A20" s="55" t="str">
        <f>IF(B20="","",SUBTOTAL(103,$B$8:B20))</f>
        <v/>
      </c>
      <c r="B20" s="55"/>
      <c r="C20" s="65"/>
      <c r="D20" s="65"/>
      <c r="E20" s="65"/>
      <c r="F20" s="66"/>
      <c r="G20" s="58" t="str">
        <f t="shared" si="0"/>
        <v/>
      </c>
      <c r="H20" s="58" t="str">
        <f t="shared" si="1"/>
        <v/>
      </c>
      <c r="I20" s="61"/>
      <c r="J20" s="69"/>
      <c r="K20" s="69"/>
      <c r="L20" s="55"/>
      <c r="M20" s="8"/>
    </row>
    <row r="22" spans="1:13">
      <c r="A22" s="1"/>
      <c r="B22" s="5"/>
      <c r="C22" s="2"/>
      <c r="D22" s="3"/>
      <c r="E22" s="9"/>
      <c r="F22" s="9"/>
      <c r="G22" s="9"/>
      <c r="H22" s="24"/>
      <c r="I22" s="97" t="s">
        <v>72</v>
      </c>
      <c r="J22" s="3"/>
      <c r="K22" s="1"/>
      <c r="M22" s="24"/>
    </row>
    <row r="23" spans="1:13">
      <c r="A23" s="1"/>
      <c r="B23" s="5"/>
      <c r="C23" s="84" t="s">
        <v>65</v>
      </c>
      <c r="D23" s="3"/>
      <c r="E23" s="9"/>
      <c r="F23" s="9"/>
      <c r="G23" s="9"/>
      <c r="H23" s="24"/>
      <c r="I23" s="84" t="s">
        <v>71</v>
      </c>
      <c r="J23" s="3"/>
      <c r="K23" s="1"/>
      <c r="M23" s="24"/>
    </row>
    <row r="24" spans="1:13">
      <c r="A24" s="1"/>
      <c r="B24" s="5"/>
      <c r="C24" s="1"/>
      <c r="D24" s="3"/>
      <c r="E24" s="9"/>
      <c r="F24" s="9"/>
      <c r="G24" s="9"/>
      <c r="H24" s="21"/>
      <c r="I24" s="10"/>
      <c r="J24" s="3"/>
      <c r="K24" s="1"/>
      <c r="L24" s="59"/>
      <c r="M24" s="24"/>
    </row>
    <row r="25" spans="1:13">
      <c r="A25" s="1"/>
      <c r="B25" s="5"/>
      <c r="C25" s="1"/>
      <c r="D25" s="3"/>
      <c r="E25" s="9"/>
      <c r="F25" s="9"/>
      <c r="G25" s="9"/>
      <c r="H25" s="21"/>
      <c r="I25" s="10"/>
      <c r="J25" s="3"/>
      <c r="K25" s="1"/>
      <c r="L25" s="59"/>
      <c r="M25" s="24"/>
    </row>
    <row r="26" spans="1:13">
      <c r="A26" s="1"/>
      <c r="B26" s="5"/>
      <c r="C26" s="1"/>
      <c r="D26" s="3"/>
      <c r="E26" s="9"/>
      <c r="F26" s="9"/>
      <c r="G26" s="9"/>
      <c r="H26" s="21"/>
      <c r="I26" s="10"/>
      <c r="J26" s="3"/>
      <c r="K26" s="1"/>
      <c r="L26" s="59"/>
      <c r="M26" s="24"/>
    </row>
    <row r="27" spans="1:13">
      <c r="A27" s="1"/>
      <c r="B27" s="5"/>
      <c r="C27" s="1"/>
      <c r="D27" s="3"/>
      <c r="E27" s="9"/>
      <c r="F27" s="9"/>
      <c r="G27" s="9"/>
      <c r="H27" s="21"/>
      <c r="I27" s="10"/>
      <c r="J27" s="3"/>
      <c r="K27" s="1"/>
      <c r="L27" s="59"/>
      <c r="M27" s="24"/>
    </row>
    <row r="28" spans="1:13">
      <c r="A28" s="1"/>
      <c r="B28" s="5"/>
      <c r="C28" s="1"/>
      <c r="D28" s="3"/>
      <c r="E28" s="9"/>
      <c r="F28" s="9"/>
      <c r="G28" s="9"/>
      <c r="H28" s="21"/>
      <c r="I28" s="10"/>
      <c r="J28" s="3"/>
      <c r="K28" s="1"/>
      <c r="L28" s="59"/>
      <c r="M28" s="24"/>
    </row>
    <row r="29" spans="1:13">
      <c r="A29" s="1"/>
      <c r="B29" s="5"/>
      <c r="C29" s="1"/>
      <c r="D29" s="3"/>
      <c r="E29" s="9"/>
      <c r="F29" s="9"/>
      <c r="G29" s="9"/>
      <c r="H29" s="21"/>
      <c r="I29" s="10"/>
      <c r="J29" s="3"/>
      <c r="K29" s="1"/>
      <c r="L29" s="59"/>
      <c r="M29" s="24"/>
    </row>
  </sheetData>
  <mergeCells count="12">
    <mergeCell ref="A4:M4"/>
    <mergeCell ref="A6:A7"/>
    <mergeCell ref="C6:C7"/>
    <mergeCell ref="D6:D7"/>
    <mergeCell ref="E6:E7"/>
    <mergeCell ref="B6:B7"/>
    <mergeCell ref="F6:F7"/>
    <mergeCell ref="G6:G7"/>
    <mergeCell ref="H6:H7"/>
    <mergeCell ref="I6:I7"/>
    <mergeCell ref="J6:L6"/>
    <mergeCell ref="M6:M7"/>
  </mergeCells>
  <conditionalFormatting sqref="C8:D9">
    <cfRule type="expression" dxfId="6" priority="12" stopIfTrue="1">
      <formula>$B8&lt;&gt;""</formula>
    </cfRule>
  </conditionalFormatting>
  <conditionalFormatting sqref="C14:D16">
    <cfRule type="expression" dxfId="5" priority="21" stopIfTrue="1">
      <formula>$B14&lt;&gt;""</formula>
    </cfRule>
  </conditionalFormatting>
  <conditionalFormatting sqref="E8:F20">
    <cfRule type="expression" dxfId="4" priority="1" stopIfTrue="1">
      <formula>$B8&lt;&gt;""</formula>
    </cfRule>
  </conditionalFormatting>
  <conditionalFormatting sqref="J15:K16">
    <cfRule type="expression" dxfId="3" priority="4" stopIfTrue="1">
      <formula>$B15&lt;&gt;""</formula>
    </cfRule>
  </conditionalFormatting>
  <dataValidations count="2">
    <dataValidation type="list" allowBlank="1" showInputMessage="1" showErrorMessage="1" sqref="J22:J29" xr:uid="{68479925-2182-4959-91C7-C688045130A0}">
      <formula1>"1,2,3,4,5,6,7,8,9,10,11,12"</formula1>
    </dataValidation>
    <dataValidation type="list" allowBlank="1" showInputMessage="1" showErrorMessage="1" sqref="B8:B20" xr:uid="{6B1D9D10-7D39-41F4-A2E5-B348AC66EE8F}">
      <formula1>"Ông, Bà"</formula1>
    </dataValidation>
  </dataValidations>
  <pageMargins left="0.37" right="0.19" top="0.17" bottom="0.73" header="0.3" footer="0.3"/>
  <pageSetup paperSize="9" orientation="landscape" r:id="rId1"/>
  <headerFooter>
    <oddFooter>&amp;CTrang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03F0BCC-815B-4FF6-980A-81F3074ED457}">
          <x14:formula1>
            <xm:f>'Bang luong'!$D$5:$D$30</xm:f>
          </x14:formula1>
          <xm:sqref>F8:F20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8DAC-C60C-4CDC-936E-3BC0D8D0B533}">
  <sheetPr codeName="Sheet7"/>
  <dimension ref="A1:M22"/>
  <sheetViews>
    <sheetView workbookViewId="0">
      <selection activeCell="F8" sqref="F8"/>
    </sheetView>
  </sheetViews>
  <sheetFormatPr defaultRowHeight="15"/>
  <cols>
    <col min="1" max="1" width="4.875" style="1" customWidth="1"/>
    <col min="2" max="2" width="5.375" style="5" customWidth="1"/>
    <col min="3" max="3" width="18.5" style="1" customWidth="1"/>
    <col min="4" max="4" width="10.25" style="9" customWidth="1"/>
    <col min="5" max="5" width="17.375" style="9" customWidth="1"/>
    <col min="6" max="6" width="12.75" style="9" customWidth="1"/>
    <col min="7" max="7" width="8.875" style="9" customWidth="1"/>
    <col min="8" max="10" width="6.875" style="9" customWidth="1"/>
    <col min="11" max="11" width="8.25" style="10" customWidth="1"/>
    <col min="12" max="12" width="12.625" style="9" customWidth="1"/>
    <col min="13" max="13" width="11.5" style="59" customWidth="1"/>
    <col min="14" max="16384" width="9" style="1"/>
  </cols>
  <sheetData>
    <row r="1" spans="1:13">
      <c r="A1" s="24"/>
      <c r="B1" s="24"/>
      <c r="C1" s="35" t="s">
        <v>68</v>
      </c>
      <c r="D1" s="56"/>
      <c r="E1" s="24"/>
      <c r="F1" s="24"/>
      <c r="G1" s="24"/>
      <c r="H1" s="24"/>
      <c r="I1" s="26" t="s">
        <v>23</v>
      </c>
      <c r="J1" s="24"/>
      <c r="K1" s="25"/>
      <c r="L1" s="56"/>
      <c r="M1" s="28" t="s">
        <v>52</v>
      </c>
    </row>
    <row r="2" spans="1:13" ht="16.5">
      <c r="A2" s="24"/>
      <c r="B2" s="24"/>
      <c r="C2" s="87" t="s">
        <v>73</v>
      </c>
      <c r="D2" s="57"/>
      <c r="E2" s="24"/>
      <c r="F2" s="24"/>
      <c r="G2" s="24"/>
      <c r="H2" s="24"/>
      <c r="I2" s="96" t="s">
        <v>28</v>
      </c>
      <c r="J2" s="24"/>
      <c r="K2" s="25"/>
      <c r="L2" s="56"/>
      <c r="M2" s="24"/>
    </row>
    <row r="3" spans="1:13">
      <c r="A3" s="24"/>
      <c r="B3" s="24"/>
      <c r="C3" s="26"/>
      <c r="D3" s="57"/>
      <c r="E3" s="24"/>
      <c r="F3" s="24"/>
      <c r="G3" s="24"/>
      <c r="H3" s="24"/>
      <c r="I3" s="24"/>
      <c r="J3" s="24"/>
      <c r="K3" s="25"/>
      <c r="L3" s="56"/>
      <c r="M3" s="24"/>
    </row>
    <row r="4" spans="1:13" ht="23.25" customHeight="1">
      <c r="A4" s="125" t="s">
        <v>80</v>
      </c>
      <c r="B4" s="144"/>
      <c r="C4" s="125"/>
      <c r="D4" s="125"/>
      <c r="E4" s="125"/>
      <c r="F4" s="125"/>
      <c r="G4" s="125"/>
      <c r="H4" s="125"/>
      <c r="I4" s="125"/>
      <c r="J4" s="125"/>
      <c r="K4" s="125"/>
      <c r="L4" s="125"/>
      <c r="M4" s="125"/>
    </row>
    <row r="5" spans="1:13" ht="64.5" hidden="1" customHeight="1">
      <c r="A5" s="145" t="s">
        <v>54</v>
      </c>
      <c r="B5" s="145"/>
      <c r="C5" s="145"/>
      <c r="D5" s="145"/>
      <c r="E5" s="145"/>
      <c r="F5" s="145"/>
      <c r="G5" s="145"/>
      <c r="H5" s="145"/>
      <c r="I5" s="145"/>
      <c r="J5" s="145"/>
      <c r="K5" s="145"/>
      <c r="L5" s="145"/>
      <c r="M5" s="145"/>
    </row>
    <row r="6" spans="1:13" ht="32.25" customHeight="1">
      <c r="A6" s="166" t="s">
        <v>0</v>
      </c>
      <c r="B6" s="166" t="s">
        <v>22</v>
      </c>
      <c r="C6" s="166" t="s">
        <v>1</v>
      </c>
      <c r="D6" s="167" t="s">
        <v>8</v>
      </c>
      <c r="E6" s="166" t="s">
        <v>79</v>
      </c>
      <c r="F6" s="166" t="s">
        <v>32</v>
      </c>
      <c r="G6" s="166" t="s">
        <v>81</v>
      </c>
      <c r="H6" s="166" t="s">
        <v>75</v>
      </c>
      <c r="I6" s="166"/>
      <c r="J6" s="166"/>
      <c r="K6" s="168" t="s">
        <v>82</v>
      </c>
      <c r="L6" s="169" t="s">
        <v>75</v>
      </c>
      <c r="M6" s="166" t="s">
        <v>2</v>
      </c>
    </row>
    <row r="7" spans="1:13" ht="21.75" customHeight="1">
      <c r="A7" s="166"/>
      <c r="B7" s="166"/>
      <c r="C7" s="166"/>
      <c r="D7" s="167"/>
      <c r="E7" s="166"/>
      <c r="F7" s="166"/>
      <c r="G7" s="166"/>
      <c r="H7" s="73" t="s">
        <v>57</v>
      </c>
      <c r="I7" s="67" t="s">
        <v>58</v>
      </c>
      <c r="J7" s="67" t="s">
        <v>67</v>
      </c>
      <c r="K7" s="168"/>
      <c r="L7" s="169"/>
      <c r="M7" s="166"/>
    </row>
    <row r="8" spans="1:13" ht="15.75">
      <c r="A8" s="55" t="str">
        <f>IF(B8="","",SUBTOTAL(103,$B8:B$8))</f>
        <v/>
      </c>
      <c r="B8" s="55"/>
      <c r="C8" s="70"/>
      <c r="D8" s="70"/>
      <c r="E8" s="70"/>
      <c r="F8" s="66"/>
      <c r="G8" s="70"/>
      <c r="H8" s="71"/>
      <c r="I8" s="71"/>
      <c r="J8" s="71"/>
      <c r="K8" s="71">
        <f>G8+1</f>
        <v>1</v>
      </c>
      <c r="L8" s="95" t="str">
        <f>CONCATENATE(H8,"/",I8,"/",J8+1)</f>
        <v>//1</v>
      </c>
      <c r="M8" s="83"/>
    </row>
    <row r="9" spans="1:13" ht="15.75">
      <c r="A9" s="55" t="str">
        <f>IF(B9="","",SUBTOTAL(103,$B$8:B9))</f>
        <v/>
      </c>
      <c r="B9" s="55"/>
      <c r="C9" s="70"/>
      <c r="D9" s="70"/>
      <c r="E9" s="70"/>
      <c r="F9" s="66"/>
      <c r="G9" s="70"/>
      <c r="H9" s="71"/>
      <c r="I9" s="71"/>
      <c r="J9" s="71"/>
      <c r="K9" s="71">
        <f t="shared" ref="K9:K19" si="0">G9+1</f>
        <v>1</v>
      </c>
      <c r="L9" s="95" t="str">
        <f t="shared" ref="L9:L19" si="1">CONCATENATE(H9,"/",I9,"/",J9+1)</f>
        <v>//1</v>
      </c>
      <c r="M9" s="83"/>
    </row>
    <row r="10" spans="1:13" ht="15.75">
      <c r="A10" s="55" t="str">
        <f>IF(B10="","",SUBTOTAL(103,$B$8:B10))</f>
        <v/>
      </c>
      <c r="B10" s="55"/>
      <c r="C10" s="70"/>
      <c r="D10" s="70"/>
      <c r="E10" s="70"/>
      <c r="F10" s="66"/>
      <c r="G10" s="70"/>
      <c r="H10" s="71"/>
      <c r="I10" s="71"/>
      <c r="J10" s="71"/>
      <c r="K10" s="71">
        <f t="shared" si="0"/>
        <v>1</v>
      </c>
      <c r="L10" s="95" t="str">
        <f t="shared" si="1"/>
        <v>//1</v>
      </c>
      <c r="M10" s="83"/>
    </row>
    <row r="11" spans="1:13" ht="15.75">
      <c r="A11" s="55" t="str">
        <f>IF(B11="","",SUBTOTAL(103,$B$8:B11))</f>
        <v/>
      </c>
      <c r="B11" s="55"/>
      <c r="C11" s="70"/>
      <c r="D11" s="70"/>
      <c r="E11" s="70"/>
      <c r="F11" s="66"/>
      <c r="G11" s="70"/>
      <c r="H11" s="71"/>
      <c r="I11" s="71"/>
      <c r="J11" s="71"/>
      <c r="K11" s="71">
        <f t="shared" si="0"/>
        <v>1</v>
      </c>
      <c r="L11" s="95" t="str">
        <f t="shared" si="1"/>
        <v>//1</v>
      </c>
      <c r="M11" s="83"/>
    </row>
    <row r="12" spans="1:13" ht="15.75">
      <c r="A12" s="55" t="str">
        <f>IF(B12="","",SUBTOTAL(103,$B$8:B12))</f>
        <v/>
      </c>
      <c r="B12" s="55"/>
      <c r="C12" s="70"/>
      <c r="D12" s="70"/>
      <c r="E12" s="70"/>
      <c r="F12" s="66"/>
      <c r="G12" s="70"/>
      <c r="H12" s="71"/>
      <c r="I12" s="71"/>
      <c r="J12" s="71"/>
      <c r="K12" s="71">
        <f t="shared" si="0"/>
        <v>1</v>
      </c>
      <c r="L12" s="95" t="str">
        <f t="shared" si="1"/>
        <v>//1</v>
      </c>
      <c r="M12" s="83"/>
    </row>
    <row r="13" spans="1:13" ht="15.75">
      <c r="A13" s="55" t="str">
        <f>IF(B13="","",SUBTOTAL(103,$B$8:B13))</f>
        <v/>
      </c>
      <c r="B13" s="55"/>
      <c r="C13" s="70"/>
      <c r="D13" s="70"/>
      <c r="E13" s="86"/>
      <c r="F13" s="66"/>
      <c r="G13" s="70"/>
      <c r="H13" s="71"/>
      <c r="I13" s="71"/>
      <c r="J13" s="71"/>
      <c r="K13" s="71">
        <f t="shared" si="0"/>
        <v>1</v>
      </c>
      <c r="L13" s="95" t="str">
        <f t="shared" si="1"/>
        <v>//1</v>
      </c>
      <c r="M13" s="83"/>
    </row>
    <row r="14" spans="1:13" ht="15.75">
      <c r="A14" s="55" t="str">
        <f>IF(B14="","",SUBTOTAL(103,$B$8:B14))</f>
        <v/>
      </c>
      <c r="B14" s="55"/>
      <c r="C14" s="70"/>
      <c r="D14" s="70"/>
      <c r="E14" s="70"/>
      <c r="F14" s="66"/>
      <c r="G14" s="70"/>
      <c r="H14" s="71"/>
      <c r="I14" s="71"/>
      <c r="J14" s="71"/>
      <c r="K14" s="71">
        <f t="shared" si="0"/>
        <v>1</v>
      </c>
      <c r="L14" s="95" t="str">
        <f t="shared" si="1"/>
        <v>//1</v>
      </c>
      <c r="M14" s="83"/>
    </row>
    <row r="15" spans="1:13" ht="15.75">
      <c r="A15" s="55" t="str">
        <f>IF(B15="","",SUBTOTAL(103,$B$8:B15))</f>
        <v/>
      </c>
      <c r="B15" s="55"/>
      <c r="C15" s="70"/>
      <c r="D15" s="70"/>
      <c r="E15" s="70"/>
      <c r="F15" s="66"/>
      <c r="G15" s="70"/>
      <c r="H15" s="71"/>
      <c r="I15" s="71"/>
      <c r="J15" s="71"/>
      <c r="K15" s="71">
        <f t="shared" si="0"/>
        <v>1</v>
      </c>
      <c r="L15" s="95" t="str">
        <f t="shared" si="1"/>
        <v>//1</v>
      </c>
      <c r="M15" s="83"/>
    </row>
    <row r="16" spans="1:13" ht="15.75">
      <c r="A16" s="55" t="str">
        <f>IF(B16="","",SUBTOTAL(103,$B$8:B16))</f>
        <v/>
      </c>
      <c r="B16" s="55"/>
      <c r="C16" s="70"/>
      <c r="D16" s="70"/>
      <c r="E16" s="70"/>
      <c r="F16" s="66"/>
      <c r="G16" s="70"/>
      <c r="H16" s="71"/>
      <c r="I16" s="71"/>
      <c r="J16" s="71"/>
      <c r="K16" s="71">
        <f t="shared" si="0"/>
        <v>1</v>
      </c>
      <c r="L16" s="95" t="str">
        <f t="shared" si="1"/>
        <v>//1</v>
      </c>
      <c r="M16" s="83"/>
    </row>
    <row r="17" spans="1:13" ht="15.75">
      <c r="A17" s="55" t="str">
        <f>IF(B17="","",SUBTOTAL(103,$B$8:B17))</f>
        <v/>
      </c>
      <c r="B17" s="55"/>
      <c r="C17" s="70"/>
      <c r="D17" s="70"/>
      <c r="E17" s="70"/>
      <c r="F17" s="66"/>
      <c r="G17" s="70"/>
      <c r="H17" s="71"/>
      <c r="I17" s="71"/>
      <c r="J17" s="71"/>
      <c r="K17" s="71">
        <f t="shared" si="0"/>
        <v>1</v>
      </c>
      <c r="L17" s="95" t="str">
        <f t="shared" si="1"/>
        <v>//1</v>
      </c>
      <c r="M17" s="83"/>
    </row>
    <row r="18" spans="1:13" ht="15.75">
      <c r="A18" s="55" t="str">
        <f>IF(B18="","",SUBTOTAL(103,$B$8:B18))</f>
        <v/>
      </c>
      <c r="B18" s="55"/>
      <c r="C18" s="70"/>
      <c r="D18" s="70"/>
      <c r="E18" s="70"/>
      <c r="F18" s="66"/>
      <c r="G18" s="70"/>
      <c r="H18" s="71"/>
      <c r="I18" s="71"/>
      <c r="J18" s="71"/>
      <c r="K18" s="71">
        <f t="shared" si="0"/>
        <v>1</v>
      </c>
      <c r="L18" s="95" t="str">
        <f t="shared" si="1"/>
        <v>//1</v>
      </c>
      <c r="M18" s="83"/>
    </row>
    <row r="19" spans="1:13" ht="15.75">
      <c r="A19" s="55" t="str">
        <f>IF(B19="","",SUBTOTAL(103,$B$8:B19))</f>
        <v/>
      </c>
      <c r="B19" s="55"/>
      <c r="C19" s="70"/>
      <c r="D19" s="70"/>
      <c r="E19" s="70"/>
      <c r="F19" s="66"/>
      <c r="G19" s="70"/>
      <c r="H19" s="71"/>
      <c r="I19" s="71"/>
      <c r="J19" s="71"/>
      <c r="K19" s="71">
        <f t="shared" si="0"/>
        <v>1</v>
      </c>
      <c r="L19" s="95" t="str">
        <f t="shared" si="1"/>
        <v>//1</v>
      </c>
      <c r="M19" s="83"/>
    </row>
    <row r="20" spans="1:13" ht="15.75">
      <c r="A20" s="85"/>
      <c r="B20" s="10"/>
      <c r="C20" s="88"/>
      <c r="D20" s="88"/>
      <c r="E20" s="88"/>
      <c r="F20" s="90"/>
      <c r="G20" s="90"/>
      <c r="H20" s="90"/>
      <c r="I20" s="90"/>
      <c r="J20" s="90"/>
      <c r="K20" s="91"/>
      <c r="L20" s="92"/>
      <c r="M20" s="89"/>
    </row>
    <row r="21" spans="1:13" s="10" customFormat="1">
      <c r="A21" s="1"/>
      <c r="B21" s="5"/>
      <c r="C21" s="2"/>
      <c r="D21" s="9"/>
      <c r="E21" s="9"/>
      <c r="F21" s="9"/>
      <c r="G21" s="9"/>
      <c r="H21" s="9"/>
      <c r="I21" s="97" t="s">
        <v>72</v>
      </c>
      <c r="J21" s="9"/>
      <c r="L21" s="9"/>
      <c r="M21" s="59"/>
    </row>
    <row r="22" spans="1:13" s="10" customFormat="1">
      <c r="A22" s="1"/>
      <c r="B22" s="5"/>
      <c r="C22" s="84" t="s">
        <v>65</v>
      </c>
      <c r="D22" s="9"/>
      <c r="E22" s="9"/>
      <c r="F22" s="9"/>
      <c r="G22" s="9"/>
      <c r="H22" s="9"/>
      <c r="I22" s="84" t="s">
        <v>71</v>
      </c>
      <c r="J22" s="9"/>
      <c r="L22" s="9"/>
      <c r="M22" s="59"/>
    </row>
  </sheetData>
  <mergeCells count="13">
    <mergeCell ref="A4:M4"/>
    <mergeCell ref="A5:M5"/>
    <mergeCell ref="A6:A7"/>
    <mergeCell ref="B6:B7"/>
    <mergeCell ref="C6:C7"/>
    <mergeCell ref="D6:D7"/>
    <mergeCell ref="E6:E7"/>
    <mergeCell ref="F6:F7"/>
    <mergeCell ref="G6:G7"/>
    <mergeCell ref="H6:J6"/>
    <mergeCell ref="K6:K7"/>
    <mergeCell ref="L6:L7"/>
    <mergeCell ref="M6:M7"/>
  </mergeCells>
  <conditionalFormatting sqref="C8:E12 G8:K19 C13:D13 C14:E19 E20:J20">
    <cfRule type="expression" dxfId="2" priority="18" stopIfTrue="1">
      <formula>$C8&lt;&gt;""</formula>
    </cfRule>
  </conditionalFormatting>
  <conditionalFormatting sqref="F8:F19">
    <cfRule type="expression" dxfId="1" priority="1" stopIfTrue="1">
      <formula>$B8&lt;&gt;""</formula>
    </cfRule>
  </conditionalFormatting>
  <dataValidations count="1">
    <dataValidation type="list" allowBlank="1" showInputMessage="1" showErrorMessage="1" sqref="B8:B19" xr:uid="{0D1BCE8E-D26F-4BC1-88B3-795721D286C8}">
      <formula1>"Ông, Bà"</formula1>
    </dataValidation>
  </dataValidations>
  <pageMargins left="0.31496062992126" right="0.23" top="0.2" bottom="0.65" header="0.31496062992126" footer="0.36"/>
  <pageSetup paperSize="9" scale="95" orientation="landscape"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4854F40-D077-47B4-9600-20E245F37862}">
          <x14:formula1>
            <xm:f>'Bang luong'!$D$5:$D$30</xm:f>
          </x14:formula1>
          <xm:sqref>F8:F19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13BD5-D9DD-4984-962E-5D5A09D829AB}">
  <sheetPr codeName="Sheet6"/>
  <dimension ref="A1:N18"/>
  <sheetViews>
    <sheetView workbookViewId="0">
      <selection activeCell="K20" sqref="K20"/>
    </sheetView>
  </sheetViews>
  <sheetFormatPr defaultRowHeight="15"/>
  <cols>
    <col min="1" max="1" width="5.5" style="7" customWidth="1"/>
    <col min="2" max="2" width="5.125" style="47" customWidth="1"/>
    <col min="3" max="3" width="21.875" style="53" customWidth="1"/>
    <col min="4" max="4" width="9.5" style="53" customWidth="1"/>
    <col min="5" max="5" width="19.5" style="53" customWidth="1"/>
    <col min="6" max="6" width="12.625" style="53" customWidth="1"/>
    <col min="7" max="7" width="14" style="7" customWidth="1"/>
    <col min="8" max="8" width="8" style="47" customWidth="1"/>
    <col min="9" max="9" width="12.375" style="47" customWidth="1"/>
    <col min="10" max="10" width="8.875" style="62" customWidth="1"/>
    <col min="11" max="11" width="11.25" style="7" customWidth="1"/>
    <col min="12" max="12" width="22.625" style="7" customWidth="1"/>
    <col min="13" max="16384" width="9" style="7"/>
  </cols>
  <sheetData>
    <row r="1" spans="1:14">
      <c r="A1" s="31"/>
      <c r="B1" s="31"/>
      <c r="C1" s="35" t="s">
        <v>68</v>
      </c>
      <c r="D1" s="41"/>
      <c r="E1" s="31"/>
      <c r="F1" s="31"/>
      <c r="G1" s="31"/>
      <c r="H1" s="32" t="s">
        <v>23</v>
      </c>
      <c r="I1" s="31"/>
      <c r="J1" s="33"/>
      <c r="K1" s="31"/>
      <c r="L1" s="31"/>
    </row>
    <row r="2" spans="1:14" ht="16.5">
      <c r="A2" s="31"/>
      <c r="B2" s="31"/>
      <c r="C2" s="87" t="s">
        <v>73</v>
      </c>
      <c r="D2" s="63"/>
      <c r="E2" s="31"/>
      <c r="F2" s="31"/>
      <c r="G2" s="31"/>
      <c r="H2" s="34" t="s">
        <v>28</v>
      </c>
      <c r="I2" s="31"/>
      <c r="J2" s="33"/>
      <c r="K2" s="102" t="s">
        <v>59</v>
      </c>
      <c r="L2" s="31"/>
    </row>
    <row r="3" spans="1:14">
      <c r="A3" s="31"/>
      <c r="B3" s="31"/>
      <c r="C3" s="32"/>
      <c r="D3" s="63"/>
      <c r="E3" s="31"/>
      <c r="F3" s="31"/>
      <c r="G3" s="31"/>
      <c r="H3" s="31"/>
      <c r="I3" s="31"/>
      <c r="J3" s="33"/>
      <c r="K3" s="31"/>
      <c r="L3" s="31"/>
    </row>
    <row r="4" spans="1:14" ht="25.5" customHeight="1">
      <c r="A4" s="170" t="s">
        <v>83</v>
      </c>
      <c r="B4" s="170"/>
      <c r="C4" s="170"/>
      <c r="D4" s="170"/>
      <c r="E4" s="170"/>
      <c r="F4" s="170"/>
      <c r="G4" s="170"/>
      <c r="H4" s="170"/>
      <c r="I4" s="170"/>
      <c r="J4" s="170"/>
      <c r="K4" s="170"/>
      <c r="L4" s="170"/>
    </row>
    <row r="5" spans="1:14" ht="69" customHeight="1">
      <c r="A5" s="48" t="s">
        <v>24</v>
      </c>
      <c r="B5" s="6" t="s">
        <v>22</v>
      </c>
      <c r="C5" s="48" t="s">
        <v>1</v>
      </c>
      <c r="D5" s="49" t="s">
        <v>8</v>
      </c>
      <c r="E5" s="48" t="s">
        <v>79</v>
      </c>
      <c r="F5" s="6" t="s">
        <v>32</v>
      </c>
      <c r="G5" s="48" t="s">
        <v>60</v>
      </c>
      <c r="H5" s="48" t="s">
        <v>61</v>
      </c>
      <c r="I5" s="48" t="s">
        <v>62</v>
      </c>
      <c r="J5" s="48" t="s">
        <v>63</v>
      </c>
      <c r="K5" s="48" t="s">
        <v>64</v>
      </c>
      <c r="L5" s="50" t="s">
        <v>2</v>
      </c>
    </row>
    <row r="6" spans="1:14" s="52" customFormat="1" ht="17.25" customHeight="1">
      <c r="A6" s="55" t="str">
        <f>IF(B6="","",SUBTOTAL(103,$B6:B$6))</f>
        <v/>
      </c>
      <c r="B6" s="55"/>
      <c r="C6" s="44"/>
      <c r="D6" s="44"/>
      <c r="E6" s="44"/>
      <c r="F6" s="66"/>
      <c r="G6" s="14"/>
      <c r="H6" s="51"/>
      <c r="I6" s="14"/>
      <c r="J6" s="19"/>
      <c r="K6" s="14"/>
      <c r="L6" s="45"/>
    </row>
    <row r="7" spans="1:14" s="52" customFormat="1" ht="17.25" customHeight="1">
      <c r="A7" s="55" t="str">
        <f>IF(B7="","",SUBTOTAL(103,$B$6:B7))</f>
        <v/>
      </c>
      <c r="B7" s="55"/>
      <c r="C7" s="44"/>
      <c r="D7" s="44"/>
      <c r="E7" s="44"/>
      <c r="F7" s="66"/>
      <c r="G7" s="14"/>
      <c r="H7" s="51"/>
      <c r="I7" s="14"/>
      <c r="J7" s="19"/>
      <c r="K7" s="14"/>
      <c r="L7" s="45"/>
    </row>
    <row r="8" spans="1:14" s="52" customFormat="1" ht="15.75">
      <c r="A8" s="55" t="str">
        <f>IF(B8="","",SUBTOTAL(103,$B$6:B8))</f>
        <v/>
      </c>
      <c r="B8" s="55"/>
      <c r="C8" s="44"/>
      <c r="D8" s="44"/>
      <c r="E8" s="44"/>
      <c r="F8" s="66"/>
      <c r="G8" s="14"/>
      <c r="H8" s="51"/>
      <c r="I8" s="14"/>
      <c r="J8" s="19"/>
      <c r="K8" s="14"/>
      <c r="L8" s="54"/>
    </row>
    <row r="9" spans="1:14" ht="15.75">
      <c r="A9" s="55" t="str">
        <f>IF(B9="","",SUBTOTAL(103,$B$6:B9))</f>
        <v/>
      </c>
      <c r="B9" s="55"/>
      <c r="C9" s="44"/>
      <c r="D9" s="43"/>
      <c r="E9" s="11"/>
      <c r="F9" s="66"/>
      <c r="G9" s="14"/>
      <c r="H9" s="51"/>
      <c r="I9" s="14"/>
      <c r="J9" s="19"/>
      <c r="K9" s="12"/>
      <c r="L9" s="45"/>
    </row>
    <row r="10" spans="1:14" ht="15.75">
      <c r="A10" s="55" t="str">
        <f>IF(B10="","",SUBTOTAL(103,$B$6:B10))</f>
        <v/>
      </c>
      <c r="B10" s="55"/>
      <c r="C10" s="44"/>
      <c r="D10" s="43"/>
      <c r="E10" s="11"/>
      <c r="F10" s="66"/>
      <c r="G10" s="14"/>
      <c r="H10" s="51"/>
      <c r="I10" s="14"/>
      <c r="J10" s="19"/>
      <c r="K10" s="12"/>
      <c r="L10" s="46"/>
    </row>
    <row r="11" spans="1:14" ht="15.75">
      <c r="A11" s="1"/>
      <c r="B11" s="5"/>
      <c r="C11" s="2"/>
      <c r="D11" s="3"/>
      <c r="E11" s="9"/>
      <c r="F11" s="9"/>
      <c r="G11" s="9"/>
      <c r="H11" s="9"/>
      <c r="I11" s="24"/>
      <c r="J11" s="97" t="s">
        <v>72</v>
      </c>
      <c r="K11" s="3"/>
      <c r="L11" s="1"/>
      <c r="M11" s="17"/>
      <c r="N11" s="24"/>
    </row>
    <row r="12" spans="1:14" ht="15.75">
      <c r="A12" s="1"/>
      <c r="B12" s="5"/>
      <c r="C12" s="84" t="s">
        <v>65</v>
      </c>
      <c r="D12" s="3"/>
      <c r="E12" s="9"/>
      <c r="F12" s="9"/>
      <c r="G12" s="9"/>
      <c r="H12" s="9"/>
      <c r="I12" s="24"/>
      <c r="J12" s="84" t="s">
        <v>71</v>
      </c>
      <c r="K12" s="3"/>
      <c r="L12" s="1"/>
      <c r="M12" s="17"/>
      <c r="N12" s="24"/>
    </row>
    <row r="13" spans="1:14">
      <c r="A13" s="1"/>
      <c r="B13" s="5"/>
      <c r="C13" s="1"/>
      <c r="D13" s="3"/>
      <c r="E13" s="9"/>
      <c r="F13" s="9"/>
      <c r="G13" s="9"/>
      <c r="H13" s="9"/>
      <c r="I13" s="21"/>
      <c r="J13" s="10"/>
      <c r="K13" s="3"/>
      <c r="L13" s="1"/>
      <c r="M13" s="59"/>
      <c r="N13" s="24"/>
    </row>
    <row r="14" spans="1:14">
      <c r="A14" s="1"/>
      <c r="B14" s="5"/>
      <c r="C14" s="1"/>
      <c r="D14" s="3"/>
      <c r="E14" s="9"/>
      <c r="F14" s="9"/>
      <c r="G14" s="9"/>
      <c r="H14" s="9"/>
      <c r="I14" s="21"/>
      <c r="J14" s="10"/>
      <c r="K14" s="3"/>
      <c r="L14" s="1"/>
      <c r="M14" s="59"/>
      <c r="N14" s="24"/>
    </row>
    <row r="15" spans="1:14">
      <c r="A15" s="1"/>
      <c r="B15" s="5"/>
      <c r="C15" s="1"/>
      <c r="D15" s="3"/>
      <c r="E15" s="9"/>
      <c r="F15" s="9"/>
      <c r="G15" s="9"/>
      <c r="H15" s="9"/>
      <c r="I15" s="21"/>
      <c r="J15" s="10"/>
      <c r="K15" s="3"/>
      <c r="L15" s="1"/>
      <c r="M15" s="59"/>
      <c r="N15" s="24"/>
    </row>
    <row r="16" spans="1:14">
      <c r="A16" s="1"/>
      <c r="B16" s="5"/>
      <c r="C16" s="1"/>
      <c r="D16" s="3"/>
      <c r="E16" s="9"/>
      <c r="F16" s="9"/>
      <c r="G16" s="9"/>
      <c r="H16" s="9"/>
      <c r="I16" s="21"/>
      <c r="J16" s="10"/>
      <c r="K16" s="3"/>
      <c r="L16" s="1"/>
      <c r="M16" s="59"/>
      <c r="N16" s="24"/>
    </row>
    <row r="17" spans="1:14">
      <c r="A17" s="1"/>
      <c r="B17" s="5"/>
      <c r="C17" s="1"/>
      <c r="D17" s="3"/>
      <c r="E17" s="9"/>
      <c r="F17" s="9"/>
      <c r="G17" s="9"/>
      <c r="H17" s="9"/>
      <c r="I17" s="21"/>
      <c r="J17" s="10"/>
      <c r="K17" s="3"/>
      <c r="L17" s="1"/>
      <c r="M17" s="59"/>
      <c r="N17" s="24"/>
    </row>
    <row r="18" spans="1:14">
      <c r="A18" s="1"/>
      <c r="B18" s="5"/>
      <c r="C18" s="1"/>
      <c r="D18" s="3"/>
      <c r="E18" s="9"/>
      <c r="F18" s="9"/>
      <c r="G18" s="9"/>
      <c r="H18" s="9"/>
      <c r="I18" s="21"/>
      <c r="J18" s="10"/>
      <c r="K18" s="3"/>
      <c r="L18" s="1"/>
      <c r="M18" s="59"/>
      <c r="N18" s="24"/>
    </row>
  </sheetData>
  <mergeCells count="1">
    <mergeCell ref="A4:L4"/>
  </mergeCells>
  <conditionalFormatting sqref="F6:F10">
    <cfRule type="expression" dxfId="0" priority="1" stopIfTrue="1">
      <formula>$B6&lt;&gt;""</formula>
    </cfRule>
  </conditionalFormatting>
  <dataValidations count="2">
    <dataValidation type="list" allowBlank="1" showInputMessage="1" showErrorMessage="1" sqref="K11:K18" xr:uid="{02EB40BC-4839-41ED-AB6F-D6A0B7D9FFC7}">
      <formula1>"1,2,3,4,5,6,7,8,9,10,11,12"</formula1>
    </dataValidation>
    <dataValidation type="list" allowBlank="1" showInputMessage="1" showErrorMessage="1" sqref="B6:B10" xr:uid="{E7E15A37-4DCF-4EEF-8D74-5862A73DD0B4}">
      <formula1>"Ông, Bà"</formula1>
    </dataValidation>
  </dataValidations>
  <pageMargins left="0.2" right="0.2" top="0.17" bottom="0.17" header="0.17" footer="0.2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BEA5446-738E-4156-AA9F-43F87AF10241}">
          <x14:formula1>
            <xm:f>'Bang luong'!$D$5:$D$30</xm:f>
          </x14:formula1>
          <xm:sqref>F6:F10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44452-1EF6-414A-8F6D-38849D3D0D4B}">
  <sheetPr>
    <pageSetUpPr fitToPage="1"/>
  </sheetPr>
  <dimension ref="A1:U30"/>
  <sheetViews>
    <sheetView workbookViewId="0">
      <pane ySplit="3" topLeftCell="A4" activePane="bottomLeft" state="frozen"/>
      <selection pane="bottomLeft" activeCell="W8" sqref="W8"/>
    </sheetView>
  </sheetViews>
  <sheetFormatPr defaultRowHeight="15"/>
  <cols>
    <col min="1" max="1" width="5.75" style="104" customWidth="1"/>
    <col min="2" max="2" width="19.5" style="104" customWidth="1"/>
    <col min="3" max="3" width="25.125" style="104" customWidth="1"/>
    <col min="4" max="4" width="12.75" style="124" customWidth="1"/>
    <col min="5" max="5" width="16" style="104" customWidth="1"/>
    <col min="6" max="6" width="9" style="104" customWidth="1"/>
    <col min="7" max="7" width="7.375" style="109" customWidth="1"/>
    <col min="8" max="8" width="11.25" style="109" customWidth="1"/>
    <col min="9" max="10" width="8.125" style="109" customWidth="1"/>
    <col min="11" max="11" width="9" style="109"/>
    <col min="12" max="16384" width="9" style="104"/>
  </cols>
  <sheetData>
    <row r="1" spans="1:21" ht="38.25" customHeight="1">
      <c r="A1" s="171" t="s">
        <v>88</v>
      </c>
      <c r="B1" s="171"/>
      <c r="C1" s="171"/>
      <c r="D1" s="171"/>
      <c r="E1" s="171"/>
      <c r="F1" s="171"/>
      <c r="G1" s="171"/>
      <c r="H1" s="171"/>
      <c r="I1" s="171"/>
      <c r="J1" s="113"/>
    </row>
    <row r="2" spans="1:21" ht="38.25" customHeight="1">
      <c r="A2" s="103"/>
      <c r="B2" s="103"/>
      <c r="C2" s="103"/>
      <c r="D2" s="114">
        <v>1</v>
      </c>
      <c r="E2" s="114">
        <v>2</v>
      </c>
      <c r="F2" s="114">
        <v>3</v>
      </c>
      <c r="G2" s="114">
        <v>4</v>
      </c>
      <c r="H2" s="114">
        <v>5</v>
      </c>
      <c r="I2" s="114">
        <v>6</v>
      </c>
      <c r="J2" s="114">
        <v>7</v>
      </c>
      <c r="K2" s="114">
        <v>8</v>
      </c>
      <c r="L2" s="114">
        <v>9</v>
      </c>
      <c r="M2" s="114">
        <v>10</v>
      </c>
      <c r="N2" s="114">
        <v>11</v>
      </c>
      <c r="O2" s="114">
        <v>12</v>
      </c>
      <c r="P2" s="114">
        <v>13</v>
      </c>
      <c r="Q2" s="114">
        <v>14</v>
      </c>
      <c r="R2" s="114">
        <v>15</v>
      </c>
      <c r="S2" s="114">
        <v>16</v>
      </c>
      <c r="T2" s="114">
        <v>17</v>
      </c>
      <c r="U2" s="114">
        <v>18</v>
      </c>
    </row>
    <row r="3" spans="1:21" ht="82.5">
      <c r="A3" s="105" t="s">
        <v>0</v>
      </c>
      <c r="B3" s="105" t="s">
        <v>8</v>
      </c>
      <c r="C3" s="105" t="s">
        <v>89</v>
      </c>
      <c r="D3" s="105" t="s">
        <v>90</v>
      </c>
      <c r="E3" s="105" t="s">
        <v>91</v>
      </c>
      <c r="F3" s="105" t="s">
        <v>36</v>
      </c>
      <c r="G3" s="106" t="s">
        <v>146</v>
      </c>
      <c r="H3" s="106" t="s">
        <v>87</v>
      </c>
      <c r="I3" s="106" t="s">
        <v>86</v>
      </c>
      <c r="J3" s="106" t="s">
        <v>37</v>
      </c>
      <c r="K3" s="106" t="s">
        <v>38</v>
      </c>
      <c r="L3" s="106" t="s">
        <v>39</v>
      </c>
      <c r="M3" s="106" t="s">
        <v>40</v>
      </c>
      <c r="N3" s="106" t="s">
        <v>41</v>
      </c>
      <c r="O3" s="106" t="s">
        <v>42</v>
      </c>
      <c r="P3" s="106" t="s">
        <v>43</v>
      </c>
      <c r="Q3" s="106" t="s">
        <v>44</v>
      </c>
      <c r="R3" s="106" t="s">
        <v>45</v>
      </c>
      <c r="S3" s="106" t="s">
        <v>46</v>
      </c>
      <c r="T3" s="106" t="s">
        <v>47</v>
      </c>
      <c r="U3" s="106" t="s">
        <v>48</v>
      </c>
    </row>
    <row r="4" spans="1:21" ht="33">
      <c r="A4" s="105"/>
      <c r="B4" s="105"/>
      <c r="C4" s="115"/>
      <c r="D4" s="105" t="s">
        <v>90</v>
      </c>
      <c r="E4" s="105"/>
      <c r="F4" s="105"/>
      <c r="G4" s="106"/>
      <c r="H4" s="106"/>
      <c r="I4" s="106"/>
      <c r="J4" s="106">
        <v>1</v>
      </c>
      <c r="K4" s="106">
        <v>2</v>
      </c>
      <c r="L4" s="106">
        <v>3</v>
      </c>
      <c r="M4" s="106">
        <v>4</v>
      </c>
      <c r="N4" s="106">
        <v>5</v>
      </c>
      <c r="O4" s="106">
        <v>6</v>
      </c>
      <c r="P4" s="106">
        <v>7</v>
      </c>
      <c r="Q4" s="106">
        <v>8</v>
      </c>
      <c r="R4" s="106">
        <v>9</v>
      </c>
      <c r="S4" s="106">
        <v>10</v>
      </c>
      <c r="T4" s="106">
        <v>11</v>
      </c>
      <c r="U4" s="106">
        <v>12</v>
      </c>
    </row>
    <row r="5" spans="1:21" ht="33">
      <c r="A5" s="107">
        <v>1</v>
      </c>
      <c r="B5" s="107" t="s">
        <v>92</v>
      </c>
      <c r="C5" s="116" t="s">
        <v>93</v>
      </c>
      <c r="D5" s="107" t="s">
        <v>94</v>
      </c>
      <c r="E5" s="107" t="s">
        <v>95</v>
      </c>
      <c r="F5" s="108">
        <v>10</v>
      </c>
      <c r="G5" s="108">
        <v>4.8899999999999997</v>
      </c>
      <c r="H5" s="108">
        <v>0.31</v>
      </c>
      <c r="I5" s="108">
        <v>3</v>
      </c>
      <c r="J5" s="108">
        <v>2.1</v>
      </c>
      <c r="K5" s="117">
        <f>J5+$H5</f>
        <v>2.41</v>
      </c>
      <c r="L5" s="117">
        <f>K5+$H5</f>
        <v>2.72</v>
      </c>
      <c r="M5" s="117">
        <f>L5+$H5</f>
        <v>3.0300000000000002</v>
      </c>
      <c r="N5" s="117">
        <f>M5+$H5</f>
        <v>3.3400000000000003</v>
      </c>
      <c r="O5" s="117">
        <f t="shared" ref="O5:S5" si="0">N5+$H5</f>
        <v>3.6500000000000004</v>
      </c>
      <c r="P5" s="117">
        <f t="shared" si="0"/>
        <v>3.9600000000000004</v>
      </c>
      <c r="Q5" s="117">
        <f t="shared" si="0"/>
        <v>4.2700000000000005</v>
      </c>
      <c r="R5" s="117">
        <f t="shared" si="0"/>
        <v>4.58</v>
      </c>
      <c r="S5" s="117">
        <f t="shared" si="0"/>
        <v>4.8899999999999997</v>
      </c>
      <c r="T5" s="117"/>
      <c r="U5" s="117"/>
    </row>
    <row r="6" spans="1:21" ht="33">
      <c r="A6" s="107">
        <v>2</v>
      </c>
      <c r="B6" s="107" t="s">
        <v>96</v>
      </c>
      <c r="C6" s="116" t="s">
        <v>97</v>
      </c>
      <c r="D6" s="107" t="s">
        <v>98</v>
      </c>
      <c r="E6" s="107" t="s">
        <v>99</v>
      </c>
      <c r="F6" s="108">
        <v>9</v>
      </c>
      <c r="G6" s="108">
        <v>4.9800000000000004</v>
      </c>
      <c r="H6" s="108">
        <v>0.33</v>
      </c>
      <c r="I6" s="108">
        <v>3</v>
      </c>
      <c r="J6" s="108">
        <v>2.34</v>
      </c>
      <c r="K6" s="117">
        <f t="shared" ref="K6:K30" si="1">J6+$H6</f>
        <v>2.67</v>
      </c>
      <c r="L6" s="117">
        <f t="shared" ref="L6:R6" si="2">K6+$H6</f>
        <v>3</v>
      </c>
      <c r="M6" s="117">
        <f t="shared" si="2"/>
        <v>3.33</v>
      </c>
      <c r="N6" s="117">
        <f t="shared" si="2"/>
        <v>3.66</v>
      </c>
      <c r="O6" s="117">
        <f t="shared" si="2"/>
        <v>3.99</v>
      </c>
      <c r="P6" s="117">
        <f t="shared" si="2"/>
        <v>4.32</v>
      </c>
      <c r="Q6" s="117">
        <f t="shared" si="2"/>
        <v>4.6500000000000004</v>
      </c>
      <c r="R6" s="117">
        <f t="shared" si="2"/>
        <v>4.9800000000000004</v>
      </c>
      <c r="S6" s="117"/>
      <c r="T6" s="118"/>
      <c r="U6" s="118"/>
    </row>
    <row r="7" spans="1:21" ht="40.5" customHeight="1">
      <c r="A7" s="107">
        <v>3</v>
      </c>
      <c r="B7" s="107" t="s">
        <v>100</v>
      </c>
      <c r="C7" s="116" t="s">
        <v>97</v>
      </c>
      <c r="D7" s="107" t="s">
        <v>101</v>
      </c>
      <c r="E7" s="107" t="s">
        <v>102</v>
      </c>
      <c r="F7" s="108">
        <v>8</v>
      </c>
      <c r="G7" s="110">
        <v>6.379999999999999</v>
      </c>
      <c r="H7" s="108">
        <v>0.34</v>
      </c>
      <c r="I7" s="108">
        <v>3</v>
      </c>
      <c r="J7" s="110">
        <v>4</v>
      </c>
      <c r="K7" s="117">
        <f t="shared" si="1"/>
        <v>4.34</v>
      </c>
      <c r="L7" s="117">
        <f t="shared" ref="L7:Q7" si="3">K7+$H7</f>
        <v>4.68</v>
      </c>
      <c r="M7" s="117">
        <f t="shared" si="3"/>
        <v>5.0199999999999996</v>
      </c>
      <c r="N7" s="117">
        <f t="shared" si="3"/>
        <v>5.3599999999999994</v>
      </c>
      <c r="O7" s="117">
        <f t="shared" si="3"/>
        <v>5.6999999999999993</v>
      </c>
      <c r="P7" s="117">
        <f t="shared" si="3"/>
        <v>6.0399999999999991</v>
      </c>
      <c r="Q7" s="117">
        <f t="shared" si="3"/>
        <v>6.379999999999999</v>
      </c>
      <c r="R7" s="117"/>
      <c r="S7" s="117"/>
      <c r="T7" s="118"/>
      <c r="U7" s="118"/>
    </row>
    <row r="8" spans="1:21" ht="49.5">
      <c r="A8" s="107">
        <v>4</v>
      </c>
      <c r="B8" s="107" t="s">
        <v>103</v>
      </c>
      <c r="C8" s="116" t="s">
        <v>104</v>
      </c>
      <c r="D8" s="107" t="s">
        <v>105</v>
      </c>
      <c r="E8" s="107" t="s">
        <v>99</v>
      </c>
      <c r="F8" s="108">
        <v>9</v>
      </c>
      <c r="G8" s="108">
        <v>4.9800000000000004</v>
      </c>
      <c r="H8" s="108">
        <v>0.33</v>
      </c>
      <c r="I8" s="108">
        <v>3</v>
      </c>
      <c r="J8" s="108">
        <v>2.34</v>
      </c>
      <c r="K8" s="117">
        <f t="shared" si="1"/>
        <v>2.67</v>
      </c>
      <c r="L8" s="117">
        <f t="shared" ref="L8:R8" si="4">K8+$H8</f>
        <v>3</v>
      </c>
      <c r="M8" s="117">
        <f t="shared" si="4"/>
        <v>3.33</v>
      </c>
      <c r="N8" s="117">
        <f t="shared" si="4"/>
        <v>3.66</v>
      </c>
      <c r="O8" s="117">
        <f t="shared" si="4"/>
        <v>3.99</v>
      </c>
      <c r="P8" s="117">
        <f t="shared" si="4"/>
        <v>4.32</v>
      </c>
      <c r="Q8" s="117">
        <f t="shared" si="4"/>
        <v>4.6500000000000004</v>
      </c>
      <c r="R8" s="117">
        <f t="shared" si="4"/>
        <v>4.9800000000000004</v>
      </c>
      <c r="S8" s="117"/>
      <c r="T8" s="118"/>
      <c r="U8" s="118"/>
    </row>
    <row r="9" spans="1:21" ht="49.5">
      <c r="A9" s="107">
        <v>5</v>
      </c>
      <c r="B9" s="107" t="s">
        <v>106</v>
      </c>
      <c r="C9" s="116" t="s">
        <v>104</v>
      </c>
      <c r="D9" s="107" t="s">
        <v>107</v>
      </c>
      <c r="E9" s="107" t="s">
        <v>102</v>
      </c>
      <c r="F9" s="108">
        <v>8</v>
      </c>
      <c r="G9" s="110">
        <v>6.379999999999999</v>
      </c>
      <c r="H9" s="108">
        <v>0.34</v>
      </c>
      <c r="I9" s="108">
        <v>3</v>
      </c>
      <c r="J9" s="110">
        <v>4</v>
      </c>
      <c r="K9" s="117">
        <f t="shared" si="1"/>
        <v>4.34</v>
      </c>
      <c r="L9" s="117">
        <f t="shared" ref="L9:Q9" si="5">K9+$H9</f>
        <v>4.68</v>
      </c>
      <c r="M9" s="117">
        <f t="shared" si="5"/>
        <v>5.0199999999999996</v>
      </c>
      <c r="N9" s="117">
        <f t="shared" si="5"/>
        <v>5.3599999999999994</v>
      </c>
      <c r="O9" s="117">
        <f t="shared" si="5"/>
        <v>5.6999999999999993</v>
      </c>
      <c r="P9" s="117">
        <f t="shared" si="5"/>
        <v>6.0399999999999991</v>
      </c>
      <c r="Q9" s="117">
        <f t="shared" si="5"/>
        <v>6.379999999999999</v>
      </c>
      <c r="R9" s="117"/>
      <c r="S9" s="117"/>
      <c r="T9" s="118"/>
      <c r="U9" s="118"/>
    </row>
    <row r="10" spans="1:21" ht="66">
      <c r="A10" s="107">
        <v>6</v>
      </c>
      <c r="B10" s="107" t="s">
        <v>108</v>
      </c>
      <c r="C10" s="116" t="s">
        <v>109</v>
      </c>
      <c r="D10" s="107" t="s">
        <v>110</v>
      </c>
      <c r="E10" s="107" t="s">
        <v>119</v>
      </c>
      <c r="F10" s="108">
        <v>8</v>
      </c>
      <c r="G10" s="110">
        <v>6.379999999999999</v>
      </c>
      <c r="H10" s="108">
        <v>0.34</v>
      </c>
      <c r="I10" s="108">
        <v>3</v>
      </c>
      <c r="J10" s="108">
        <v>4.4000000000000004</v>
      </c>
      <c r="K10" s="117">
        <f t="shared" si="1"/>
        <v>4.74</v>
      </c>
      <c r="L10" s="117">
        <f t="shared" ref="L10:Q10" si="6">K10+$H10</f>
        <v>5.08</v>
      </c>
      <c r="M10" s="117">
        <f t="shared" si="6"/>
        <v>5.42</v>
      </c>
      <c r="N10" s="117">
        <f t="shared" si="6"/>
        <v>5.76</v>
      </c>
      <c r="O10" s="117">
        <f t="shared" si="6"/>
        <v>6.1</v>
      </c>
      <c r="P10" s="117">
        <f t="shared" si="6"/>
        <v>6.4399999999999995</v>
      </c>
      <c r="Q10" s="117">
        <f t="shared" si="6"/>
        <v>6.7799999999999994</v>
      </c>
      <c r="R10" s="117"/>
      <c r="S10" s="117"/>
      <c r="T10" s="118"/>
      <c r="U10" s="118"/>
    </row>
    <row r="11" spans="1:21" ht="33">
      <c r="A11" s="107">
        <v>7</v>
      </c>
      <c r="B11" s="107" t="s">
        <v>111</v>
      </c>
      <c r="C11" s="116" t="s">
        <v>112</v>
      </c>
      <c r="D11" s="107" t="s">
        <v>113</v>
      </c>
      <c r="E11" s="107" t="s">
        <v>99</v>
      </c>
      <c r="F11" s="108">
        <v>9</v>
      </c>
      <c r="G11" s="108">
        <v>4.9800000000000004</v>
      </c>
      <c r="H11" s="108">
        <v>0.33</v>
      </c>
      <c r="I11" s="108">
        <v>3</v>
      </c>
      <c r="J11" s="108">
        <v>2.34</v>
      </c>
      <c r="K11" s="117">
        <f t="shared" si="1"/>
        <v>2.67</v>
      </c>
      <c r="L11" s="117">
        <f t="shared" ref="L11:R11" si="7">K11+$H11</f>
        <v>3</v>
      </c>
      <c r="M11" s="117">
        <f t="shared" si="7"/>
        <v>3.33</v>
      </c>
      <c r="N11" s="117">
        <f t="shared" si="7"/>
        <v>3.66</v>
      </c>
      <c r="O11" s="117">
        <f t="shared" si="7"/>
        <v>3.99</v>
      </c>
      <c r="P11" s="117">
        <f t="shared" si="7"/>
        <v>4.32</v>
      </c>
      <c r="Q11" s="117">
        <f t="shared" si="7"/>
        <v>4.6500000000000004</v>
      </c>
      <c r="R11" s="117">
        <f t="shared" si="7"/>
        <v>4.9800000000000004</v>
      </c>
      <c r="S11" s="117"/>
      <c r="T11" s="118"/>
      <c r="U11" s="118"/>
    </row>
    <row r="12" spans="1:21" ht="33">
      <c r="A12" s="107">
        <v>8</v>
      </c>
      <c r="B12" s="107" t="s">
        <v>114</v>
      </c>
      <c r="C12" s="116" t="s">
        <v>112</v>
      </c>
      <c r="D12" s="107" t="s">
        <v>115</v>
      </c>
      <c r="E12" s="107" t="s">
        <v>102</v>
      </c>
      <c r="F12" s="108">
        <v>8</v>
      </c>
      <c r="G12" s="110">
        <v>6.379999999999999</v>
      </c>
      <c r="H12" s="108">
        <v>0.34</v>
      </c>
      <c r="I12" s="108">
        <v>3</v>
      </c>
      <c r="J12" s="110">
        <v>4</v>
      </c>
      <c r="K12" s="117">
        <f t="shared" si="1"/>
        <v>4.34</v>
      </c>
      <c r="L12" s="117">
        <f t="shared" ref="L12:Q12" si="8">K12+$H12</f>
        <v>4.68</v>
      </c>
      <c r="M12" s="117">
        <f t="shared" si="8"/>
        <v>5.0199999999999996</v>
      </c>
      <c r="N12" s="117">
        <f t="shared" si="8"/>
        <v>5.3599999999999994</v>
      </c>
      <c r="O12" s="117">
        <f t="shared" si="8"/>
        <v>5.6999999999999993</v>
      </c>
      <c r="P12" s="117">
        <f t="shared" si="8"/>
        <v>6.0399999999999991</v>
      </c>
      <c r="Q12" s="117">
        <f t="shared" si="8"/>
        <v>6.379999999999999</v>
      </c>
      <c r="R12" s="117"/>
      <c r="S12" s="117"/>
      <c r="T12" s="118"/>
      <c r="U12" s="118"/>
    </row>
    <row r="13" spans="1:21" ht="60" customHeight="1">
      <c r="A13" s="107">
        <v>9</v>
      </c>
      <c r="B13" s="107" t="s">
        <v>116</v>
      </c>
      <c r="C13" s="116" t="s">
        <v>117</v>
      </c>
      <c r="D13" s="107" t="s">
        <v>118</v>
      </c>
      <c r="E13" s="107" t="s">
        <v>119</v>
      </c>
      <c r="F13" s="108">
        <v>8</v>
      </c>
      <c r="G13" s="110">
        <v>6.379999999999999</v>
      </c>
      <c r="H13" s="108">
        <v>0.34</v>
      </c>
      <c r="I13" s="108">
        <v>3</v>
      </c>
      <c r="J13" s="108">
        <v>4.4000000000000004</v>
      </c>
      <c r="K13" s="117">
        <f t="shared" si="1"/>
        <v>4.74</v>
      </c>
      <c r="L13" s="117">
        <f t="shared" ref="L13:Q13" si="9">K13+$H13</f>
        <v>5.08</v>
      </c>
      <c r="M13" s="117">
        <f t="shared" si="9"/>
        <v>5.42</v>
      </c>
      <c r="N13" s="117">
        <f t="shared" si="9"/>
        <v>5.76</v>
      </c>
      <c r="O13" s="117">
        <f t="shared" si="9"/>
        <v>6.1</v>
      </c>
      <c r="P13" s="117">
        <f t="shared" si="9"/>
        <v>6.4399999999999995</v>
      </c>
      <c r="Q13" s="117">
        <f t="shared" si="9"/>
        <v>6.7799999999999994</v>
      </c>
      <c r="R13" s="117"/>
      <c r="S13" s="117"/>
      <c r="T13" s="118"/>
      <c r="U13" s="118"/>
    </row>
    <row r="14" spans="1:21" ht="49.5">
      <c r="A14" s="107">
        <v>10</v>
      </c>
      <c r="B14" s="107" t="s">
        <v>120</v>
      </c>
      <c r="C14" s="116" t="s">
        <v>121</v>
      </c>
      <c r="D14" s="107" t="s">
        <v>122</v>
      </c>
      <c r="E14" s="107" t="s">
        <v>123</v>
      </c>
      <c r="F14" s="108">
        <v>10</v>
      </c>
      <c r="G14" s="108">
        <v>4.8899999999999997</v>
      </c>
      <c r="H14" s="108">
        <v>0.31</v>
      </c>
      <c r="I14" s="108">
        <v>3</v>
      </c>
      <c r="J14" s="108">
        <v>2.1</v>
      </c>
      <c r="K14" s="117">
        <f t="shared" si="1"/>
        <v>2.41</v>
      </c>
      <c r="L14" s="117">
        <f t="shared" ref="L14:S14" si="10">K14+$H14</f>
        <v>2.72</v>
      </c>
      <c r="M14" s="117">
        <f t="shared" si="10"/>
        <v>3.0300000000000002</v>
      </c>
      <c r="N14" s="117">
        <f t="shared" si="10"/>
        <v>3.3400000000000003</v>
      </c>
      <c r="O14" s="117">
        <f t="shared" si="10"/>
        <v>3.6500000000000004</v>
      </c>
      <c r="P14" s="117">
        <f t="shared" si="10"/>
        <v>3.9600000000000004</v>
      </c>
      <c r="Q14" s="117">
        <f t="shared" si="10"/>
        <v>4.2700000000000005</v>
      </c>
      <c r="R14" s="117">
        <f t="shared" si="10"/>
        <v>4.58</v>
      </c>
      <c r="S14" s="117">
        <f t="shared" si="10"/>
        <v>4.8899999999999997</v>
      </c>
      <c r="T14" s="118"/>
      <c r="U14" s="118"/>
    </row>
    <row r="15" spans="1:21" ht="49.5">
      <c r="A15" s="107">
        <v>11</v>
      </c>
      <c r="B15" s="107" t="s">
        <v>124</v>
      </c>
      <c r="C15" s="116" t="s">
        <v>125</v>
      </c>
      <c r="D15" s="107" t="s">
        <v>126</v>
      </c>
      <c r="E15" s="107" t="s">
        <v>99</v>
      </c>
      <c r="F15" s="108">
        <v>9</v>
      </c>
      <c r="G15" s="108">
        <v>4.9800000000000004</v>
      </c>
      <c r="H15" s="108">
        <v>0.33</v>
      </c>
      <c r="I15" s="108">
        <v>3</v>
      </c>
      <c r="J15" s="108">
        <v>2.34</v>
      </c>
      <c r="K15" s="117">
        <f t="shared" si="1"/>
        <v>2.67</v>
      </c>
      <c r="L15" s="117">
        <f t="shared" ref="L15:R15" si="11">K15+$H15</f>
        <v>3</v>
      </c>
      <c r="M15" s="117">
        <f t="shared" si="11"/>
        <v>3.33</v>
      </c>
      <c r="N15" s="117">
        <f t="shared" si="11"/>
        <v>3.66</v>
      </c>
      <c r="O15" s="117">
        <f t="shared" si="11"/>
        <v>3.99</v>
      </c>
      <c r="P15" s="117">
        <f t="shared" si="11"/>
        <v>4.32</v>
      </c>
      <c r="Q15" s="117">
        <f t="shared" si="11"/>
        <v>4.6500000000000004</v>
      </c>
      <c r="R15" s="117">
        <f t="shared" si="11"/>
        <v>4.9800000000000004</v>
      </c>
      <c r="S15" s="117"/>
      <c r="T15" s="118"/>
      <c r="U15" s="118"/>
    </row>
    <row r="16" spans="1:21" ht="49.5">
      <c r="A16" s="107">
        <v>12</v>
      </c>
      <c r="B16" s="107" t="s">
        <v>19</v>
      </c>
      <c r="C16" s="116" t="s">
        <v>127</v>
      </c>
      <c r="D16" s="107" t="s">
        <v>6</v>
      </c>
      <c r="E16" s="107" t="s">
        <v>128</v>
      </c>
      <c r="F16" s="108">
        <v>12</v>
      </c>
      <c r="G16" s="108">
        <v>4.0600000000000014</v>
      </c>
      <c r="H16" s="108">
        <v>0.2</v>
      </c>
      <c r="I16" s="108">
        <v>2</v>
      </c>
      <c r="J16" s="108">
        <v>1.86</v>
      </c>
      <c r="K16" s="117">
        <f t="shared" si="1"/>
        <v>2.06</v>
      </c>
      <c r="L16" s="117">
        <f t="shared" ref="L16:U16" si="12">K16+$H16</f>
        <v>2.2600000000000002</v>
      </c>
      <c r="M16" s="117">
        <f t="shared" si="12"/>
        <v>2.4600000000000004</v>
      </c>
      <c r="N16" s="117">
        <f t="shared" si="12"/>
        <v>2.6600000000000006</v>
      </c>
      <c r="O16" s="117">
        <f t="shared" si="12"/>
        <v>2.8600000000000008</v>
      </c>
      <c r="P16" s="117">
        <f t="shared" si="12"/>
        <v>3.0600000000000009</v>
      </c>
      <c r="Q16" s="117">
        <f t="shared" si="12"/>
        <v>3.2600000000000011</v>
      </c>
      <c r="R16" s="117">
        <f t="shared" si="12"/>
        <v>3.4600000000000013</v>
      </c>
      <c r="S16" s="117">
        <f t="shared" si="12"/>
        <v>3.6600000000000015</v>
      </c>
      <c r="T16" s="117">
        <f t="shared" si="12"/>
        <v>3.8600000000000017</v>
      </c>
      <c r="U16" s="117">
        <f t="shared" si="12"/>
        <v>4.0600000000000014</v>
      </c>
    </row>
    <row r="17" spans="1:21" ht="66">
      <c r="A17" s="107">
        <v>13</v>
      </c>
      <c r="B17" s="107" t="s">
        <v>18</v>
      </c>
      <c r="C17" s="116" t="s">
        <v>129</v>
      </c>
      <c r="D17" s="107" t="s">
        <v>10</v>
      </c>
      <c r="E17" s="107" t="s">
        <v>130</v>
      </c>
      <c r="F17" s="108">
        <v>9</v>
      </c>
      <c r="G17" s="108">
        <v>4.9800000000000004</v>
      </c>
      <c r="H17" s="108">
        <v>0.33</v>
      </c>
      <c r="I17" s="108">
        <v>3</v>
      </c>
      <c r="J17" s="108">
        <v>2.34</v>
      </c>
      <c r="K17" s="117">
        <f t="shared" si="1"/>
        <v>2.67</v>
      </c>
      <c r="L17" s="117">
        <f t="shared" ref="L17:R17" si="13">K17+$H17</f>
        <v>3</v>
      </c>
      <c r="M17" s="117">
        <f t="shared" si="13"/>
        <v>3.33</v>
      </c>
      <c r="N17" s="117">
        <f t="shared" si="13"/>
        <v>3.66</v>
      </c>
      <c r="O17" s="117">
        <f t="shared" si="13"/>
        <v>3.99</v>
      </c>
      <c r="P17" s="117">
        <f t="shared" si="13"/>
        <v>4.32</v>
      </c>
      <c r="Q17" s="117">
        <f t="shared" si="13"/>
        <v>4.6500000000000004</v>
      </c>
      <c r="R17" s="117">
        <f t="shared" si="13"/>
        <v>4.9800000000000004</v>
      </c>
      <c r="S17" s="117"/>
      <c r="T17" s="118"/>
      <c r="U17" s="118"/>
    </row>
    <row r="18" spans="1:21" ht="82.5">
      <c r="A18" s="107">
        <v>14</v>
      </c>
      <c r="B18" s="105" t="s">
        <v>131</v>
      </c>
      <c r="C18" s="116" t="s">
        <v>132</v>
      </c>
      <c r="D18" s="107" t="s">
        <v>133</v>
      </c>
      <c r="E18" s="107" t="s">
        <v>123</v>
      </c>
      <c r="F18" s="108">
        <v>10</v>
      </c>
      <c r="G18" s="108">
        <v>4.8899999999999997</v>
      </c>
      <c r="H18" s="108">
        <v>0.31</v>
      </c>
      <c r="I18" s="108">
        <v>3</v>
      </c>
      <c r="J18" s="108">
        <v>2.1</v>
      </c>
      <c r="K18" s="117">
        <f t="shared" si="1"/>
        <v>2.41</v>
      </c>
      <c r="L18" s="117">
        <f t="shared" ref="L18:S18" si="14">K18+$H18</f>
        <v>2.72</v>
      </c>
      <c r="M18" s="117">
        <f t="shared" si="14"/>
        <v>3.0300000000000002</v>
      </c>
      <c r="N18" s="117">
        <f t="shared" si="14"/>
        <v>3.3400000000000003</v>
      </c>
      <c r="O18" s="117">
        <f t="shared" si="14"/>
        <v>3.6500000000000004</v>
      </c>
      <c r="P18" s="117">
        <f t="shared" si="14"/>
        <v>3.9600000000000004</v>
      </c>
      <c r="Q18" s="117">
        <f t="shared" si="14"/>
        <v>4.2700000000000005</v>
      </c>
      <c r="R18" s="117">
        <f t="shared" si="14"/>
        <v>4.58</v>
      </c>
      <c r="S18" s="117">
        <f t="shared" si="14"/>
        <v>4.8899999999999997</v>
      </c>
      <c r="T18" s="118"/>
      <c r="U18" s="118"/>
    </row>
    <row r="19" spans="1:21" ht="33">
      <c r="A19" s="107">
        <v>15</v>
      </c>
      <c r="B19" s="107" t="s">
        <v>20</v>
      </c>
      <c r="C19" s="116" t="s">
        <v>134</v>
      </c>
      <c r="D19" s="107" t="s">
        <v>11</v>
      </c>
      <c r="E19" s="107" t="s">
        <v>128</v>
      </c>
      <c r="F19" s="108">
        <v>12</v>
      </c>
      <c r="G19" s="108">
        <v>4.0600000000000014</v>
      </c>
      <c r="H19" s="108">
        <v>0.2</v>
      </c>
      <c r="I19" s="108">
        <v>2</v>
      </c>
      <c r="J19" s="108">
        <v>1.86</v>
      </c>
      <c r="K19" s="117">
        <f t="shared" si="1"/>
        <v>2.06</v>
      </c>
      <c r="L19" s="117">
        <f t="shared" ref="L19:U21" si="15">K19+$H19</f>
        <v>2.2600000000000002</v>
      </c>
      <c r="M19" s="117">
        <f t="shared" si="15"/>
        <v>2.4600000000000004</v>
      </c>
      <c r="N19" s="117">
        <f t="shared" si="15"/>
        <v>2.6600000000000006</v>
      </c>
      <c r="O19" s="117">
        <f t="shared" si="15"/>
        <v>2.8600000000000008</v>
      </c>
      <c r="P19" s="117">
        <f t="shared" si="15"/>
        <v>3.0600000000000009</v>
      </c>
      <c r="Q19" s="117">
        <f t="shared" si="15"/>
        <v>3.2600000000000011</v>
      </c>
      <c r="R19" s="117">
        <f t="shared" si="15"/>
        <v>3.4600000000000013</v>
      </c>
      <c r="S19" s="117">
        <f t="shared" si="15"/>
        <v>3.6600000000000015</v>
      </c>
      <c r="T19" s="117">
        <f t="shared" si="15"/>
        <v>3.8600000000000017</v>
      </c>
      <c r="U19" s="117">
        <f t="shared" si="15"/>
        <v>4.0600000000000014</v>
      </c>
    </row>
    <row r="20" spans="1:21" ht="33">
      <c r="A20" s="107">
        <v>16</v>
      </c>
      <c r="B20" s="107" t="s">
        <v>135</v>
      </c>
      <c r="C20" s="116" t="s">
        <v>136</v>
      </c>
      <c r="D20" s="107" t="s">
        <v>137</v>
      </c>
      <c r="E20" s="107" t="s">
        <v>128</v>
      </c>
      <c r="F20" s="108">
        <v>12</v>
      </c>
      <c r="G20" s="108">
        <v>4.0600000000000014</v>
      </c>
      <c r="H20" s="108">
        <v>0.2</v>
      </c>
      <c r="I20" s="108">
        <v>2</v>
      </c>
      <c r="J20" s="108">
        <v>1.86</v>
      </c>
      <c r="K20" s="117">
        <f t="shared" si="1"/>
        <v>2.06</v>
      </c>
      <c r="L20" s="117">
        <f t="shared" ref="L20:S20" si="16">K20+$H20</f>
        <v>2.2600000000000002</v>
      </c>
      <c r="M20" s="117">
        <f t="shared" si="16"/>
        <v>2.4600000000000004</v>
      </c>
      <c r="N20" s="117">
        <f t="shared" si="16"/>
        <v>2.6600000000000006</v>
      </c>
      <c r="O20" s="117">
        <f t="shared" si="16"/>
        <v>2.8600000000000008</v>
      </c>
      <c r="P20" s="117">
        <f t="shared" si="16"/>
        <v>3.0600000000000009</v>
      </c>
      <c r="Q20" s="117">
        <f t="shared" si="16"/>
        <v>3.2600000000000011</v>
      </c>
      <c r="R20" s="117">
        <f t="shared" si="16"/>
        <v>3.4600000000000013</v>
      </c>
      <c r="S20" s="117">
        <f t="shared" si="16"/>
        <v>3.6600000000000015</v>
      </c>
      <c r="T20" s="117">
        <f t="shared" si="15"/>
        <v>3.8600000000000017</v>
      </c>
      <c r="U20" s="117">
        <f t="shared" si="15"/>
        <v>4.0600000000000014</v>
      </c>
    </row>
    <row r="21" spans="1:21" ht="66">
      <c r="A21" s="107">
        <v>17</v>
      </c>
      <c r="B21" s="107" t="s">
        <v>138</v>
      </c>
      <c r="C21" s="116" t="s">
        <v>139</v>
      </c>
      <c r="D21" s="107">
        <v>2.008</v>
      </c>
      <c r="E21" s="107" t="s">
        <v>128</v>
      </c>
      <c r="F21" s="108">
        <v>12</v>
      </c>
      <c r="G21" s="108">
        <v>4.0600000000000014</v>
      </c>
      <c r="H21" s="108">
        <v>0.2</v>
      </c>
      <c r="I21" s="108">
        <v>2</v>
      </c>
      <c r="J21" s="108">
        <v>1.86</v>
      </c>
      <c r="K21" s="117">
        <f t="shared" si="1"/>
        <v>2.06</v>
      </c>
      <c r="L21" s="117">
        <f t="shared" ref="L21:S21" si="17">K21+$H21</f>
        <v>2.2600000000000002</v>
      </c>
      <c r="M21" s="117">
        <f t="shared" si="17"/>
        <v>2.4600000000000004</v>
      </c>
      <c r="N21" s="117">
        <f t="shared" si="17"/>
        <v>2.6600000000000006</v>
      </c>
      <c r="O21" s="117">
        <f t="shared" si="17"/>
        <v>2.8600000000000008</v>
      </c>
      <c r="P21" s="117">
        <f t="shared" si="17"/>
        <v>3.0600000000000009</v>
      </c>
      <c r="Q21" s="117">
        <f t="shared" si="17"/>
        <v>3.2600000000000011</v>
      </c>
      <c r="R21" s="117">
        <f t="shared" si="17"/>
        <v>3.4600000000000013</v>
      </c>
      <c r="S21" s="117">
        <f t="shared" si="17"/>
        <v>3.6600000000000015</v>
      </c>
      <c r="T21" s="117">
        <f t="shared" si="15"/>
        <v>3.8600000000000017</v>
      </c>
      <c r="U21" s="117">
        <f t="shared" si="15"/>
        <v>4.0600000000000014</v>
      </c>
    </row>
    <row r="22" spans="1:21" ht="66">
      <c r="A22" s="107">
        <v>18</v>
      </c>
      <c r="B22" s="107" t="s">
        <v>140</v>
      </c>
      <c r="C22" s="116" t="s">
        <v>141</v>
      </c>
      <c r="D22" s="107">
        <v>2.0070000000000001</v>
      </c>
      <c r="E22" s="107" t="s">
        <v>99</v>
      </c>
      <c r="F22" s="108">
        <v>9</v>
      </c>
      <c r="G22" s="108">
        <v>4.9800000000000004</v>
      </c>
      <c r="H22" s="108">
        <v>0.33</v>
      </c>
      <c r="I22" s="108">
        <v>3</v>
      </c>
      <c r="J22" s="108">
        <v>2.34</v>
      </c>
      <c r="K22" s="117">
        <f t="shared" si="1"/>
        <v>2.67</v>
      </c>
      <c r="L22" s="117">
        <f t="shared" ref="L22:U30" si="18">K22+$H22</f>
        <v>3</v>
      </c>
      <c r="M22" s="117">
        <f t="shared" si="18"/>
        <v>3.33</v>
      </c>
      <c r="N22" s="117">
        <f t="shared" si="18"/>
        <v>3.66</v>
      </c>
      <c r="O22" s="117">
        <f t="shared" si="18"/>
        <v>3.99</v>
      </c>
      <c r="P22" s="117">
        <f t="shared" si="18"/>
        <v>4.32</v>
      </c>
      <c r="Q22" s="117">
        <f t="shared" si="18"/>
        <v>4.6500000000000004</v>
      </c>
      <c r="R22" s="117">
        <f t="shared" si="18"/>
        <v>4.9800000000000004</v>
      </c>
      <c r="S22" s="117"/>
      <c r="T22" s="118"/>
      <c r="U22" s="118"/>
    </row>
    <row r="23" spans="1:21" s="111" customFormat="1" ht="33">
      <c r="A23" s="112">
        <v>19</v>
      </c>
      <c r="B23" s="111" t="s">
        <v>142</v>
      </c>
      <c r="D23" s="121" t="s">
        <v>144</v>
      </c>
      <c r="E23" s="112" t="s">
        <v>99</v>
      </c>
      <c r="F23" s="108">
        <v>9</v>
      </c>
      <c r="G23" s="108">
        <v>4.9800000000000004</v>
      </c>
      <c r="H23" s="108">
        <v>0.33</v>
      </c>
      <c r="I23" s="108">
        <v>3</v>
      </c>
      <c r="J23" s="108">
        <v>2.34</v>
      </c>
      <c r="K23" s="117">
        <f t="shared" si="1"/>
        <v>2.67</v>
      </c>
      <c r="L23" s="117">
        <f t="shared" si="18"/>
        <v>3</v>
      </c>
      <c r="M23" s="117">
        <f t="shared" si="18"/>
        <v>3.33</v>
      </c>
      <c r="N23" s="117">
        <f t="shared" si="18"/>
        <v>3.66</v>
      </c>
      <c r="O23" s="117">
        <f t="shared" si="18"/>
        <v>3.99</v>
      </c>
      <c r="P23" s="117">
        <f t="shared" si="18"/>
        <v>4.32</v>
      </c>
      <c r="Q23" s="117">
        <f t="shared" si="18"/>
        <v>4.6500000000000004</v>
      </c>
      <c r="R23" s="117">
        <f t="shared" si="18"/>
        <v>4.9800000000000004</v>
      </c>
      <c r="S23" s="119"/>
      <c r="T23" s="119"/>
      <c r="U23" s="119"/>
    </row>
    <row r="24" spans="1:21" s="111" customFormat="1" ht="33">
      <c r="A24" s="112">
        <v>20</v>
      </c>
      <c r="B24" s="111" t="s">
        <v>143</v>
      </c>
      <c r="D24" s="121" t="s">
        <v>145</v>
      </c>
      <c r="E24" s="112" t="s">
        <v>119</v>
      </c>
      <c r="F24" s="108">
        <v>8</v>
      </c>
      <c r="G24" s="110">
        <v>6.379999999999999</v>
      </c>
      <c r="H24" s="108">
        <v>0.34</v>
      </c>
      <c r="I24" s="108">
        <v>3</v>
      </c>
      <c r="J24" s="108">
        <v>4.4000000000000004</v>
      </c>
      <c r="K24" s="117">
        <f t="shared" si="1"/>
        <v>4.74</v>
      </c>
      <c r="L24" s="117">
        <f t="shared" si="18"/>
        <v>5.08</v>
      </c>
      <c r="M24" s="117">
        <f t="shared" si="18"/>
        <v>5.42</v>
      </c>
      <c r="N24" s="117">
        <f t="shared" si="18"/>
        <v>5.76</v>
      </c>
      <c r="O24" s="117">
        <f t="shared" si="18"/>
        <v>6.1</v>
      </c>
      <c r="P24" s="117">
        <f t="shared" si="18"/>
        <v>6.4399999999999995</v>
      </c>
      <c r="Q24" s="117">
        <f t="shared" si="18"/>
        <v>6.7799999999999994</v>
      </c>
      <c r="R24" s="119"/>
      <c r="S24" s="119"/>
      <c r="T24" s="119"/>
      <c r="U24" s="119"/>
    </row>
    <row r="25" spans="1:21" ht="31.5">
      <c r="B25" s="22" t="s">
        <v>17</v>
      </c>
      <c r="D25" s="122" t="s">
        <v>3</v>
      </c>
      <c r="E25" s="120" t="s">
        <v>14</v>
      </c>
      <c r="F25" s="108">
        <v>12</v>
      </c>
      <c r="G25" s="108">
        <v>4.0600000000000014</v>
      </c>
      <c r="H25" s="108">
        <v>0.2</v>
      </c>
      <c r="I25" s="108">
        <v>2</v>
      </c>
      <c r="J25" s="108">
        <v>1.86</v>
      </c>
      <c r="K25" s="117">
        <f t="shared" si="1"/>
        <v>2.06</v>
      </c>
      <c r="L25" s="117">
        <f t="shared" si="18"/>
        <v>2.2600000000000002</v>
      </c>
      <c r="M25" s="117">
        <f t="shared" si="18"/>
        <v>2.4600000000000004</v>
      </c>
      <c r="N25" s="117">
        <f t="shared" si="18"/>
        <v>2.6600000000000006</v>
      </c>
      <c r="O25" s="117">
        <f t="shared" si="18"/>
        <v>2.8600000000000008</v>
      </c>
      <c r="P25" s="117">
        <f t="shared" si="18"/>
        <v>3.0600000000000009</v>
      </c>
      <c r="Q25" s="117">
        <f t="shared" si="18"/>
        <v>3.2600000000000011</v>
      </c>
      <c r="R25" s="117">
        <f t="shared" si="18"/>
        <v>3.4600000000000013</v>
      </c>
      <c r="S25" s="117">
        <f t="shared" si="18"/>
        <v>3.6600000000000015</v>
      </c>
      <c r="T25" s="117">
        <f t="shared" si="18"/>
        <v>3.8600000000000017</v>
      </c>
      <c r="U25" s="117">
        <f t="shared" si="18"/>
        <v>4.0600000000000014</v>
      </c>
    </row>
    <row r="26" spans="1:21" ht="31.5">
      <c r="B26" s="22" t="s">
        <v>16</v>
      </c>
      <c r="D26" s="122" t="s">
        <v>4</v>
      </c>
      <c r="E26" s="120" t="s">
        <v>14</v>
      </c>
      <c r="F26" s="108">
        <v>12</v>
      </c>
      <c r="G26" s="108">
        <v>4.0600000000000014</v>
      </c>
      <c r="H26" s="108">
        <v>0.2</v>
      </c>
      <c r="I26" s="108">
        <v>2</v>
      </c>
      <c r="J26" s="108">
        <v>1.86</v>
      </c>
      <c r="K26" s="117">
        <f t="shared" si="1"/>
        <v>2.06</v>
      </c>
      <c r="L26" s="117">
        <f t="shared" si="18"/>
        <v>2.2600000000000002</v>
      </c>
      <c r="M26" s="117">
        <f t="shared" si="18"/>
        <v>2.4600000000000004</v>
      </c>
      <c r="N26" s="117">
        <f t="shared" si="18"/>
        <v>2.6600000000000006</v>
      </c>
      <c r="O26" s="117">
        <f t="shared" si="18"/>
        <v>2.8600000000000008</v>
      </c>
      <c r="P26" s="117">
        <f t="shared" si="18"/>
        <v>3.0600000000000009</v>
      </c>
      <c r="Q26" s="117">
        <f t="shared" si="18"/>
        <v>3.2600000000000011</v>
      </c>
      <c r="R26" s="117">
        <f t="shared" si="18"/>
        <v>3.4600000000000013</v>
      </c>
      <c r="S26" s="117">
        <f t="shared" si="18"/>
        <v>3.6600000000000015</v>
      </c>
      <c r="T26" s="117">
        <f t="shared" si="18"/>
        <v>3.8600000000000017</v>
      </c>
      <c r="U26" s="117">
        <f t="shared" si="18"/>
        <v>4.0600000000000014</v>
      </c>
    </row>
    <row r="27" spans="1:21" ht="37.5" customHeight="1">
      <c r="B27" s="22" t="s">
        <v>15</v>
      </c>
      <c r="D27" s="122" t="s">
        <v>7</v>
      </c>
      <c r="E27" s="120" t="s">
        <v>13</v>
      </c>
      <c r="F27" s="108">
        <v>10</v>
      </c>
      <c r="G27" s="108">
        <v>4.8899999999999997</v>
      </c>
      <c r="H27" s="108">
        <v>0.31</v>
      </c>
      <c r="I27" s="108">
        <v>3</v>
      </c>
      <c r="J27" s="108">
        <v>2.1</v>
      </c>
      <c r="K27" s="117">
        <f t="shared" si="1"/>
        <v>2.41</v>
      </c>
      <c r="L27" s="117">
        <f t="shared" si="18"/>
        <v>2.72</v>
      </c>
      <c r="M27" s="117">
        <f t="shared" si="18"/>
        <v>3.0300000000000002</v>
      </c>
      <c r="N27" s="117">
        <f t="shared" si="18"/>
        <v>3.3400000000000003</v>
      </c>
      <c r="O27" s="117">
        <f t="shared" si="18"/>
        <v>3.6500000000000004</v>
      </c>
      <c r="P27" s="117">
        <f t="shared" si="18"/>
        <v>3.9600000000000004</v>
      </c>
      <c r="Q27" s="117">
        <f t="shared" si="18"/>
        <v>4.2700000000000005</v>
      </c>
      <c r="R27" s="117">
        <f t="shared" si="18"/>
        <v>4.58</v>
      </c>
      <c r="S27" s="117">
        <f t="shared" si="18"/>
        <v>4.8899999999999997</v>
      </c>
      <c r="T27" s="118"/>
      <c r="U27" s="118"/>
    </row>
    <row r="28" spans="1:21" ht="26.25" customHeight="1">
      <c r="B28" s="22" t="s">
        <v>21</v>
      </c>
      <c r="D28" s="122" t="s">
        <v>12</v>
      </c>
      <c r="E28" s="120" t="s">
        <v>13</v>
      </c>
      <c r="F28" s="108">
        <v>10</v>
      </c>
      <c r="G28" s="108">
        <v>4.8899999999999997</v>
      </c>
      <c r="H28" s="108">
        <v>0.31</v>
      </c>
      <c r="I28" s="108">
        <v>3</v>
      </c>
      <c r="J28" s="108">
        <v>2.1</v>
      </c>
      <c r="K28" s="117">
        <f t="shared" si="1"/>
        <v>2.41</v>
      </c>
      <c r="L28" s="117">
        <f t="shared" si="18"/>
        <v>2.72</v>
      </c>
      <c r="M28" s="117">
        <f t="shared" si="18"/>
        <v>3.0300000000000002</v>
      </c>
      <c r="N28" s="117">
        <f t="shared" si="18"/>
        <v>3.3400000000000003</v>
      </c>
      <c r="O28" s="117">
        <f t="shared" si="18"/>
        <v>3.6500000000000004</v>
      </c>
      <c r="P28" s="117">
        <f t="shared" si="18"/>
        <v>3.9600000000000004</v>
      </c>
      <c r="Q28" s="117">
        <f t="shared" si="18"/>
        <v>4.2700000000000005</v>
      </c>
      <c r="R28" s="117">
        <f t="shared" si="18"/>
        <v>4.58</v>
      </c>
      <c r="S28" s="117">
        <f t="shared" si="18"/>
        <v>4.8899999999999997</v>
      </c>
      <c r="T28" s="118"/>
      <c r="U28" s="118"/>
    </row>
    <row r="29" spans="1:21" ht="16.5">
      <c r="B29" s="23" t="s">
        <v>9</v>
      </c>
      <c r="D29" s="123" t="s">
        <v>5</v>
      </c>
      <c r="E29" s="120" t="s">
        <v>14</v>
      </c>
      <c r="F29" s="108">
        <v>12</v>
      </c>
      <c r="G29" s="108">
        <v>4.0600000000000014</v>
      </c>
      <c r="H29" s="108">
        <v>0.2</v>
      </c>
      <c r="I29" s="108">
        <v>2</v>
      </c>
      <c r="J29" s="108">
        <v>1.86</v>
      </c>
      <c r="K29" s="117">
        <f t="shared" si="1"/>
        <v>2.06</v>
      </c>
      <c r="L29" s="117">
        <f t="shared" si="18"/>
        <v>2.2600000000000002</v>
      </c>
      <c r="M29" s="117">
        <f t="shared" si="18"/>
        <v>2.4600000000000004</v>
      </c>
      <c r="N29" s="117">
        <f t="shared" si="18"/>
        <v>2.6600000000000006</v>
      </c>
      <c r="O29" s="117">
        <f t="shared" si="18"/>
        <v>2.8600000000000008</v>
      </c>
      <c r="P29" s="117">
        <f t="shared" si="18"/>
        <v>3.0600000000000009</v>
      </c>
      <c r="Q29" s="117">
        <f t="shared" si="18"/>
        <v>3.2600000000000011</v>
      </c>
      <c r="R29" s="117">
        <f t="shared" si="18"/>
        <v>3.4600000000000013</v>
      </c>
      <c r="S29" s="117">
        <f t="shared" si="18"/>
        <v>3.6600000000000015</v>
      </c>
      <c r="T29" s="117">
        <f t="shared" si="18"/>
        <v>3.8600000000000017</v>
      </c>
      <c r="U29" s="117">
        <f t="shared" si="18"/>
        <v>4.0600000000000014</v>
      </c>
    </row>
    <row r="30" spans="1:21" ht="16.5">
      <c r="D30" s="122" t="s">
        <v>147</v>
      </c>
      <c r="E30" s="120" t="s">
        <v>13</v>
      </c>
      <c r="F30" s="108">
        <v>10</v>
      </c>
      <c r="G30" s="108">
        <v>4.8899999999999997</v>
      </c>
      <c r="H30" s="108">
        <v>0.31</v>
      </c>
      <c r="I30" s="108">
        <v>3</v>
      </c>
      <c r="J30" s="108">
        <v>2.1</v>
      </c>
      <c r="K30" s="117">
        <f t="shared" si="1"/>
        <v>2.41</v>
      </c>
      <c r="L30" s="117">
        <f t="shared" si="18"/>
        <v>2.72</v>
      </c>
      <c r="M30" s="117">
        <f t="shared" si="18"/>
        <v>3.0300000000000002</v>
      </c>
      <c r="N30" s="117">
        <f t="shared" si="18"/>
        <v>3.3400000000000003</v>
      </c>
      <c r="O30" s="117">
        <f t="shared" si="18"/>
        <v>3.6500000000000004</v>
      </c>
      <c r="P30" s="117">
        <f t="shared" si="18"/>
        <v>3.9600000000000004</v>
      </c>
      <c r="Q30" s="117">
        <f t="shared" si="18"/>
        <v>4.2700000000000005</v>
      </c>
      <c r="R30" s="117">
        <f t="shared" si="18"/>
        <v>4.58</v>
      </c>
      <c r="S30" s="117">
        <f t="shared" si="18"/>
        <v>4.8899999999999997</v>
      </c>
      <c r="T30" s="118"/>
      <c r="U30" s="118"/>
    </row>
  </sheetData>
  <autoFilter ref="A3:U30" xr:uid="{2D844452-1EF6-414A-8F6D-38849D3D0D4B}"/>
  <mergeCells count="1">
    <mergeCell ref="A1:I1"/>
  </mergeCells>
  <phoneticPr fontId="10" type="noConversion"/>
  <pageMargins left="0.24" right="0.2" top="0.2" bottom="0.2" header="0.2" footer="0.2"/>
  <pageSetup paperSize="9" scale="59"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Mau 1 (NLTX</vt:lpstr>
      <vt:lpstr>Mau 2 (TN vuot khung)</vt:lpstr>
      <vt:lpstr>Mau 3 (TNVK lan dau)</vt:lpstr>
      <vt:lpstr>Mau 4 (TN nghe)</vt:lpstr>
      <vt:lpstr>Mau 5 (TNN lan dau)</vt:lpstr>
      <vt:lpstr>Bang luong</vt:lpstr>
      <vt:lpstr>bac</vt:lpstr>
      <vt:lpstr>bangluong</vt:lpstr>
    </vt:vector>
  </TitlesOfParts>
  <Company>&lt;arabianhorse&gt;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YlmF</dc:creator>
  <cp:lastModifiedBy>Lương Chí</cp:lastModifiedBy>
  <cp:revision/>
  <cp:lastPrinted>2025-10-08T15:58:35Z</cp:lastPrinted>
  <dcterms:created xsi:type="dcterms:W3CDTF">2012-04-01T08:08:36Z</dcterms:created>
  <dcterms:modified xsi:type="dcterms:W3CDTF">2025-10-15T03:15:54Z</dcterms:modified>
</cp:coreProperties>
</file>