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pgdkronganaeduvn-my.sharepoint.com/personal/chil_pgdkrongana_edu_vn/Documents/HO SO CHE DO CHINH SACH/2025-2026/HUONG DAN DE XUAT CHE DO CHINH SACH GV, HS/"/>
    </mc:Choice>
  </mc:AlternateContent>
  <xr:revisionPtr revIDLastSave="200" documentId="13_ncr:9_{1CA9C5B3-523E-4CC8-AF27-BF8F55EF1EAA}" xr6:coauthVersionLast="47" xr6:coauthVersionMax="47" xr10:uidLastSave="{23190E19-9724-4DA9-B3D9-8DC22B7D00D1}"/>
  <bookViews>
    <workbookView xWindow="-120" yWindow="-120" windowWidth="29040" windowHeight="15720" tabRatio="938" activeTab="7" xr2:uid="{D1DC1361-0883-4F3E-BEA5-5C3A297C26E5}"/>
  </bookViews>
  <sheets>
    <sheet name="DM mau DS" sheetId="78" r:id="rId1"/>
    <sheet name="Mau 1 (ND 105Tre an trua) " sheetId="56" r:id="rId2"/>
    <sheet name="Mau 2 (GV Lop ghep)" sheetId="60" r:id="rId3"/>
    <sheet name="Mau 3 (DS tre theo ND 66)" sheetId="75" r:id="rId4"/>
    <sheet name="Mau 4 (DS ho tro gao ND66)" sheetId="76" r:id="rId5"/>
    <sheet name="Mau 5 (ND 238 CPHT)" sheetId="57" r:id="rId6"/>
    <sheet name="Mau 06 (HS K tật)" sheetId="58" r:id="rId7"/>
    <sheet name="Mau 7 (GV day NĐ 28)" sheetId="79" r:id="rId8"/>
    <sheet name="Mau 8 (DS ho tro ND84)" sheetId="7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79" l="1"/>
  <c r="L73" i="79"/>
  <c r="L44" i="79"/>
  <c r="L43" i="79"/>
  <c r="L42" i="79"/>
  <c r="L41" i="79"/>
  <c r="L12" i="79"/>
  <c r="M12" i="79" s="1"/>
  <c r="L13" i="79"/>
  <c r="M13" i="79" s="1"/>
  <c r="L14" i="79"/>
  <c r="M14" i="79" s="1"/>
  <c r="L15" i="79"/>
  <c r="M15" i="79" s="1"/>
  <c r="K72" i="79"/>
  <c r="I72" i="79"/>
  <c r="L72" i="79" s="1"/>
  <c r="G40" i="79"/>
  <c r="K40" i="79" s="1"/>
  <c r="K11" i="79"/>
  <c r="I11" i="79"/>
  <c r="L11" i="79" s="1"/>
  <c r="M11" i="79" s="1"/>
  <c r="N11" i="79" s="1"/>
  <c r="Q11" i="79" s="1"/>
  <c r="K9" i="56"/>
  <c r="J9" i="56"/>
  <c r="G9" i="56"/>
  <c r="J9" i="75"/>
  <c r="I9" i="75"/>
  <c r="F9" i="75"/>
  <c r="J8" i="76"/>
  <c r="I8" i="76"/>
  <c r="F8" i="76"/>
  <c r="J9" i="57"/>
  <c r="F9" i="58"/>
  <c r="J9" i="58"/>
  <c r="G8" i="77"/>
  <c r="J8" i="77"/>
  <c r="K10" i="77"/>
  <c r="K11" i="77"/>
  <c r="K12" i="77"/>
  <c r="K13" i="77"/>
  <c r="K14" i="77"/>
  <c r="K15" i="77"/>
  <c r="K16" i="77"/>
  <c r="K17" i="77"/>
  <c r="K9" i="77"/>
  <c r="M11" i="58"/>
  <c r="M12" i="58"/>
  <c r="M13" i="58"/>
  <c r="M9" i="58"/>
  <c r="M14" i="58"/>
  <c r="M10" i="58"/>
  <c r="G9" i="57"/>
  <c r="K9" i="57"/>
  <c r="K11" i="57"/>
  <c r="K12" i="57"/>
  <c r="K13" i="57"/>
  <c r="K14" i="57"/>
  <c r="K15" i="57"/>
  <c r="K16" i="57"/>
  <c r="K17" i="57"/>
  <c r="K18" i="57"/>
  <c r="K10" i="57"/>
  <c r="J9" i="76"/>
  <c r="J17" i="76"/>
  <c r="J11" i="75"/>
  <c r="J12" i="75"/>
  <c r="J13" i="75"/>
  <c r="J14" i="75"/>
  <c r="J18" i="75"/>
  <c r="J10" i="75"/>
  <c r="N12" i="60"/>
  <c r="N13" i="60"/>
  <c r="N14" i="60"/>
  <c r="N15" i="60"/>
  <c r="N16" i="60"/>
  <c r="N17" i="60"/>
  <c r="N18" i="60"/>
  <c r="N19" i="60"/>
  <c r="N11" i="60"/>
  <c r="K11" i="56"/>
  <c r="K12" i="56"/>
  <c r="K13" i="56"/>
  <c r="K10" i="56"/>
  <c r="J11" i="60"/>
  <c r="J11" i="56"/>
  <c r="J10" i="56"/>
  <c r="G11" i="56"/>
  <c r="G10" i="56"/>
  <c r="I17" i="77"/>
  <c r="J17" i="77"/>
  <c r="I16" i="77"/>
  <c r="J16" i="77"/>
  <c r="I15" i="77"/>
  <c r="J15" i="77"/>
  <c r="I14" i="77"/>
  <c r="J14" i="77"/>
  <c r="J13" i="77"/>
  <c r="I13" i="77"/>
  <c r="I12" i="77"/>
  <c r="J12" i="77"/>
  <c r="I11" i="77"/>
  <c r="J11" i="77"/>
  <c r="I10" i="77"/>
  <c r="J10" i="77"/>
  <c r="J9" i="77"/>
  <c r="I9" i="77"/>
  <c r="F10" i="77"/>
  <c r="G10" i="77"/>
  <c r="F11" i="77"/>
  <c r="G11" i="77"/>
  <c r="F12" i="77"/>
  <c r="G12" i="77"/>
  <c r="F13" i="77"/>
  <c r="G13" i="77"/>
  <c r="F14" i="77"/>
  <c r="G14" i="77"/>
  <c r="F15" i="77"/>
  <c r="G15" i="77"/>
  <c r="F16" i="77"/>
  <c r="G16" i="77"/>
  <c r="F17" i="77"/>
  <c r="G17" i="77"/>
  <c r="F9" i="77"/>
  <c r="G9" i="77"/>
  <c r="J14" i="58"/>
  <c r="L14" i="58"/>
  <c r="J13" i="58"/>
  <c r="L13" i="58"/>
  <c r="J12" i="58"/>
  <c r="L12" i="58"/>
  <c r="J11" i="58"/>
  <c r="L11" i="58"/>
  <c r="J10" i="58"/>
  <c r="L10" i="58"/>
  <c r="F11" i="58"/>
  <c r="H11" i="58"/>
  <c r="F12" i="58"/>
  <c r="H12" i="58"/>
  <c r="F13" i="58"/>
  <c r="H13" i="58"/>
  <c r="F14" i="58"/>
  <c r="H14" i="58"/>
  <c r="F10" i="58"/>
  <c r="H10" i="58"/>
  <c r="J18" i="57"/>
  <c r="J17" i="57"/>
  <c r="J16" i="57"/>
  <c r="J15" i="57"/>
  <c r="J14" i="57"/>
  <c r="J13" i="57"/>
  <c r="J12" i="57"/>
  <c r="J11" i="57"/>
  <c r="J10" i="57"/>
  <c r="G11" i="57"/>
  <c r="G12" i="57"/>
  <c r="G13" i="57"/>
  <c r="G14" i="57"/>
  <c r="G15" i="57"/>
  <c r="G16" i="57"/>
  <c r="G17" i="57"/>
  <c r="G18" i="57"/>
  <c r="G10" i="57"/>
  <c r="I13" i="76"/>
  <c r="J13" i="76"/>
  <c r="I14" i="76"/>
  <c r="J14" i="76"/>
  <c r="I15" i="76"/>
  <c r="J15" i="76"/>
  <c r="I16" i="76"/>
  <c r="J16" i="76"/>
  <c r="I17" i="76"/>
  <c r="I12" i="76"/>
  <c r="I11" i="76"/>
  <c r="I10" i="76"/>
  <c r="I9" i="76"/>
  <c r="F10" i="76"/>
  <c r="J10" i="76"/>
  <c r="F11" i="76"/>
  <c r="J11" i="76"/>
  <c r="F12" i="76"/>
  <c r="J12" i="76"/>
  <c r="F13" i="76"/>
  <c r="F14" i="76"/>
  <c r="F15" i="76"/>
  <c r="F16" i="76"/>
  <c r="F17" i="76"/>
  <c r="F9" i="76"/>
  <c r="I12" i="75"/>
  <c r="I13" i="75"/>
  <c r="I14" i="75"/>
  <c r="I15" i="75"/>
  <c r="I16" i="75"/>
  <c r="I17" i="75"/>
  <c r="J17" i="75"/>
  <c r="I18" i="75"/>
  <c r="I11" i="75"/>
  <c r="I10" i="75"/>
  <c r="F11" i="75"/>
  <c r="F12" i="75"/>
  <c r="F13" i="75"/>
  <c r="F14" i="75"/>
  <c r="F15" i="75"/>
  <c r="J15" i="75"/>
  <c r="F16" i="75"/>
  <c r="J16" i="75"/>
  <c r="F17" i="75"/>
  <c r="F18" i="75"/>
  <c r="F10" i="75"/>
  <c r="M12" i="60"/>
  <c r="M13" i="60"/>
  <c r="M14" i="60"/>
  <c r="M15" i="60"/>
  <c r="M16" i="60"/>
  <c r="M17" i="60"/>
  <c r="M18" i="60"/>
  <c r="M19" i="60"/>
  <c r="M11" i="60"/>
  <c r="J12" i="60"/>
  <c r="J13" i="60"/>
  <c r="J14" i="60"/>
  <c r="J15" i="60"/>
  <c r="J16" i="60"/>
  <c r="J17" i="60"/>
  <c r="J18" i="60"/>
  <c r="J19" i="60"/>
  <c r="J13" i="56"/>
  <c r="J12" i="56"/>
  <c r="G12" i="56"/>
  <c r="G13" i="56"/>
  <c r="J10" i="60"/>
  <c r="M10" i="60"/>
  <c r="K8" i="77"/>
  <c r="N10" i="60"/>
  <c r="M72" i="79" l="1"/>
  <c r="N72" i="79" s="1"/>
  <c r="Q72" i="79" s="1"/>
  <c r="I40" i="79"/>
  <c r="L40" i="79" l="1"/>
  <c r="M40" i="79" s="1"/>
  <c r="N40" i="79" s="1"/>
  <c r="Q40" i="79" s="1"/>
</calcChain>
</file>

<file path=xl/sharedStrings.xml><?xml version="1.0" encoding="utf-8"?>
<sst xmlns="http://schemas.openxmlformats.org/spreadsheetml/2006/main" count="360" uniqueCount="167">
  <si>
    <t>TỔNG CỘNG</t>
  </si>
  <si>
    <t>TT</t>
  </si>
  <si>
    <t>Tổng cộng</t>
  </si>
  <si>
    <t>NGƯỜI LẬP</t>
  </si>
  <si>
    <t>Họ và tên</t>
  </si>
  <si>
    <t>STT</t>
  </si>
  <si>
    <t>Đơn vị tính: ngàn đồng</t>
  </si>
  <si>
    <t>Ghi chú</t>
  </si>
  <si>
    <t>1</t>
  </si>
  <si>
    <t>GHI CHÚ</t>
  </si>
  <si>
    <t>22</t>
  </si>
  <si>
    <t>23</t>
  </si>
  <si>
    <t>Số tháng</t>
  </si>
  <si>
    <t>28</t>
  </si>
  <si>
    <t>27</t>
  </si>
  <si>
    <t>24</t>
  </si>
  <si>
    <t>Số 
tháng 
thực
 học</t>
  </si>
  <si>
    <t>Kinh phí hỗ trợ học bổng</t>
  </si>
  <si>
    <t>Kinh phí hỗ trợ mua phương tiện, đồ dùng học tập</t>
  </si>
  <si>
    <t>Cộng</t>
  </si>
  <si>
    <t>25=23+24</t>
  </si>
  <si>
    <t>26</t>
  </si>
  <si>
    <t>29=27+28</t>
  </si>
  <si>
    <t>30=25+29</t>
  </si>
  <si>
    <t>Số tháng hỗ trợ</t>
  </si>
  <si>
    <t>Chức vụ</t>
  </si>
  <si>
    <t>HiỆU TRƯỞNG</t>
  </si>
  <si>
    <t>TRƯỜNG………..</t>
  </si>
  <si>
    <t>Họ và tên trẻ</t>
  </si>
  <si>
    <t>(Áp dụng đối với các đơn vị trường mầm non)</t>
  </si>
  <si>
    <t xml:space="preserve">                HIỆU TRƯỞNG</t>
  </si>
  <si>
    <t>(Áp dụng đối với các đơn vị trường tiểu học)</t>
  </si>
  <si>
    <t>(Áp dụng đối với các đơn vị trường THCS)</t>
  </si>
  <si>
    <t>Lưu ý: Không thay đổi các cột trong biểu mẫu</t>
  </si>
  <si>
    <t>Ngày tháng năm sinh</t>
  </si>
  <si>
    <t>Trình độ đào tạo</t>
  </si>
  <si>
    <t>Dạy lớp ghép 2, 3 độ tuổi</t>
  </si>
  <si>
    <t>Dạy lớp ghép 3 độ tuổi trở lên</t>
  </si>
  <si>
    <t>Dạy tăng cường tiếng Việt</t>
  </si>
  <si>
    <t>Số tháng được hưởng</t>
  </si>
  <si>
    <t>Nguyễn Thị A</t>
  </si>
  <si>
    <t>TRƯỜNG MẦM NON…………...</t>
  </si>
  <si>
    <t xml:space="preserve">DANH SÁCH TRẺ EM MẪU GIÁO ĐỀ NGHỊ  ĐƯỢC HỖ TRỢ ĂN TRƯA </t>
  </si>
  <si>
    <t>Số tiền được hỗ trợ/tháng</t>
  </si>
  <si>
    <t>Kinh phí được hỗ trợ (ngàn đồng)</t>
  </si>
  <si>
    <t>Đối tượng (Hộ nghèo, Buôn ĐBKK,..)</t>
  </si>
  <si>
    <t>UBND XÃ KRÔNG ANA</t>
  </si>
  <si>
    <t>Krông Ana ngày   tháng   năm…............</t>
  </si>
  <si>
    <t>………. ngày   tháng    năm…..........</t>
  </si>
  <si>
    <t>NĂM HỌC….................</t>
  </si>
  <si>
    <t>Mẫu 01</t>
  </si>
  <si>
    <t>Mẫu 02</t>
  </si>
  <si>
    <t>HỌC KỲ I NĂM HỌC…..</t>
  </si>
  <si>
    <t>HỌC KỲ II NĂM HỌC…..</t>
  </si>
  <si>
    <t>Tổng số giáo viên:................</t>
  </si>
  <si>
    <t>Tổng số giáo viên dạy lớp ghép......................</t>
  </si>
  <si>
    <t>Tổng số giáo viên dạy tăng cường tiếng Việt:..............................</t>
  </si>
  <si>
    <t>DANH SÁCH GIÁO VIÊN MẦM NON ĐỀ NGHỊ ĐƯỢC HƯỞNG CHÍNH SÁCH HỖ TRỢ DẠY LỚP GHÉP, TĂNG CƯỜNG TIẾNG VIỆT 
NĂM HỌC ….............</t>
  </si>
  <si>
    <r>
      <t xml:space="preserve">Mức tiền được  hưởng/tháng </t>
    </r>
    <r>
      <rPr>
        <i/>
        <sz val="12"/>
        <color indexed="8"/>
        <rFont val="Times New Roman"/>
        <family val="1"/>
      </rPr>
      <t>(ngàn đồng)</t>
    </r>
  </si>
  <si>
    <r>
      <t xml:space="preserve">Kinh phí tăng thêm năm </t>
    </r>
    <r>
      <rPr>
        <i/>
        <sz val="12"/>
        <color indexed="8"/>
        <rFont val="Times New Roman"/>
        <family val="1"/>
      </rPr>
      <t>(ngàn đồng)</t>
    </r>
  </si>
  <si>
    <t>TÊN CƠ SỞ GIÁO DỤC ……..</t>
  </si>
  <si>
    <t>(Dùng cho cơ sở giáo dục có trẻ em nhà trẻ bán trú)</t>
  </si>
  <si>
    <t>Tổng số tiền được hỗ trợ</t>
  </si>
  <si>
    <t>Mẫu số 03</t>
  </si>
  <si>
    <t>Mẫu số 04</t>
  </si>
  <si>
    <t>Số kg gạo được hỗ trợ/tháng</t>
  </si>
  <si>
    <t>Tổng kg gạo được hỗ trợ</t>
  </si>
  <si>
    <t xml:space="preserve">DANH SÁCH HỖ TRỢ CHI PHÍ HỌC TẬP THEO NGHỊ ĐỊNH 238/2025/NĐ-CP </t>
  </si>
  <si>
    <t>HỌC KỲ I NĂM HỌC …...</t>
  </si>
  <si>
    <t>HỌC KỲ II NĂM HỌC …...</t>
  </si>
  <si>
    <t>Ngày sinh</t>
  </si>
  <si>
    <t>Tổng kinh phí hỗ trợ</t>
  </si>
  <si>
    <t>Kinh phí hỗ trợ/tháng</t>
  </si>
  <si>
    <t>Mẫu số 05</t>
  </si>
  <si>
    <t>NĂM HỌC …................</t>
  </si>
  <si>
    <t>DANH SÁCH HỖ TRỢ GẠO HỌC SINH TRƯỜNG PTDTNT THCS NĂM HỌC….....</t>
  </si>
  <si>
    <t>DANH SÁCH TRẺ EM NHÀ TRẺ BÁN TRÚ NĂM HỌC….......</t>
  </si>
  <si>
    <t>HỌC KỲ I NĂM HỌC…...</t>
  </si>
  <si>
    <t>Kinh phí hỗ trợ học bổng/tháng</t>
  </si>
  <si>
    <t>Đối tượng (Hộ nghèo, cận nghèo)</t>
  </si>
  <si>
    <t>Mẫu số 06</t>
  </si>
  <si>
    <t>Mẫu số 07</t>
  </si>
  <si>
    <t>Dân tộc</t>
  </si>
  <si>
    <t>Số tháng hỗ trợ</t>
  </si>
  <si>
    <t>Mức học bổng chính sách/tháng</t>
  </si>
  <si>
    <t>Kinh phí hỗ trợ</t>
  </si>
  <si>
    <t>Mẫu số 08</t>
  </si>
  <si>
    <t>Mẫu</t>
  </si>
  <si>
    <t>Nội dung</t>
  </si>
  <si>
    <t>Mẫu 1</t>
  </si>
  <si>
    <t>Mẫu 2</t>
  </si>
  <si>
    <t>Mẫu 3</t>
  </si>
  <si>
    <t>Mẫu 4</t>
  </si>
  <si>
    <t>Mẫu 5</t>
  </si>
  <si>
    <t>Mẫu 6</t>
  </si>
  <si>
    <t>Mẫu 7</t>
  </si>
  <si>
    <t>Mẫu 8</t>
  </si>
  <si>
    <t xml:space="preserve">DANH SÁCH HỌC SINH HƯỞNG CHÍNH SÁCH HỌC BỔNG VÀ HỖ TRỢ PHƯƠNG TIỆN, ĐỒ DÙNG HỌC TẬP ĐỐI VỚI NGƯỜI KHUYẾT TẬT THUỘC HỘ NGHÈO, HỘ CẬN NGHÈO NĂM…............
</t>
  </si>
  <si>
    <t>Danh sách trẻ em nhà trẻ bán trú theo nghị định 66/2025/nss-cp</t>
  </si>
  <si>
    <t>Danh sách trẻ em mẫu giáo đề nghị  được hỗ trợ ăn trưa theo nghị định 105/2020/NĐ-CP</t>
  </si>
  <si>
    <t>Danh sách giáo viên mầm non đề nghị được hưởng chính sách hỗ trợ dạy lớp ghép, tăng cường tiếng việt theo nghị định 105/2020/NĐ-CP</t>
  </si>
  <si>
    <t>Danh sách hỗ trợ gạo học sinh trường ptdtnt thcs theo nghị định 66/2025/NĐ-CP</t>
  </si>
  <si>
    <t xml:space="preserve">Danh sách hỗ trợ chi phí học tập theo nghị định 238/2025/NĐ-CP </t>
  </si>
  <si>
    <t>Danh sách hỗ trợ gạo học sinh trường ptdtnt thcs theo nghị định 84/2020/NĐ-CP</t>
  </si>
  <si>
    <t>Danh sách học sinh hưởng chính sách học bổng và hỗ trợ phương tiện, đồ dùng học tập đối với người khuyết tật thuộc hộ nghèo, hộ cận nghèo theo quy định tại thông tư liên tịch số 42/2013/TTLT</t>
  </si>
  <si>
    <t>DANH MỤC MẪU LẬP DANH SÁCH ĐỀ NGHỊ HƯỞNG CHẾ ĐỘ, CHÍNH SÁCH</t>
  </si>
  <si>
    <t>Tổng kinh phí
 hỗ trợ</t>
  </si>
  <si>
    <t>Tổng nhu cầu</t>
  </si>
  <si>
    <t>Tổng nhu cầu kinh phí
 hỗ trợ</t>
  </si>
  <si>
    <t>TRƯỜNG MN.......................</t>
  </si>
  <si>
    <t>HS lương theo ngạch, bậc</t>
  </si>
  <si>
    <t>HS Phụ cấp chức vụ</t>
  </si>
  <si>
    <t>HS Phụ cấp thâm niên vượt khung</t>
  </si>
  <si>
    <t>HS phụ cấp thâm niên nghề</t>
  </si>
  <si>
    <t>Phụ cấp khu vực</t>
  </si>
  <si>
    <t>Phụ cấp ưu đãi ngành (Ví dụ PC ưu đãi là 50%)</t>
  </si>
  <si>
    <t>Tổng hệ số lương và PC</t>
  </si>
  <si>
    <t>Phụ cấp dạy hòa nhập</t>
  </si>
  <si>
    <t xml:space="preserve">Tổng số tiết dạy thực tế trong năm học: 
</t>
  </si>
  <si>
    <t>Thành tiền cả năm</t>
  </si>
  <si>
    <t>Tỷ lệ %</t>
  </si>
  <si>
    <t>Hệ số</t>
  </si>
  <si>
    <t>A</t>
  </si>
  <si>
    <t>B</t>
  </si>
  <si>
    <t>C</t>
  </si>
  <si>
    <t>2</t>
  </si>
  <si>
    <t>3</t>
  </si>
  <si>
    <t>4</t>
  </si>
  <si>
    <t>5</t>
  </si>
  <si>
    <t>Nguyễn Văn A</t>
  </si>
  <si>
    <t xml:space="preserve">Giáo viên </t>
  </si>
  <si>
    <t>HIỆU TRƯỞNG</t>
  </si>
  <si>
    <t>Tiền lương 
01 giờ dạy</t>
  </si>
  <si>
    <t>=</t>
  </si>
  <si>
    <t>X</t>
  </si>
  <si>
    <t>52 tuần</t>
  </si>
  <si>
    <t xml:space="preserve">2/ Tại mục 2 điều 7 của Nghị định số 28/2012/NĐ-CP </t>
  </si>
  <si>
    <t xml:space="preserve">Phụ cấp ưu đãi 
giảng dạy người khuyết tật </t>
  </si>
  <si>
    <t>Tiền lương 01
 giờ dạy của GV</t>
  </si>
  <si>
    <t>Tổng số giờ thực tế
giảng dạy ở lớp có người khuyết tật</t>
  </si>
  <si>
    <r>
      <t xml:space="preserve">3/ Cách tính tiền Phụ cấp ưu đãi giảng dạy người khuyết tật cho </t>
    </r>
    <r>
      <rPr>
        <sz val="14"/>
        <color indexed="10"/>
        <rFont val="Times New Roman"/>
        <family val="1"/>
      </rPr>
      <t>GV Mầm no</t>
    </r>
    <r>
      <rPr>
        <sz val="14"/>
        <color indexed="8"/>
        <rFont val="Times New Roman"/>
        <family val="1"/>
      </rPr>
      <t>n cụ thể như bảng trên</t>
    </r>
  </si>
  <si>
    <t>TRƯỜNG TH ……………</t>
  </si>
  <si>
    <t>Giáo viên Mĩ thuật</t>
  </si>
  <si>
    <r>
      <t xml:space="preserve">3/ Cách tính tiền Phụ cấp ưu đãi giảng dạy người khuyết tật cho </t>
    </r>
    <r>
      <rPr>
        <sz val="14"/>
        <color indexed="10"/>
        <rFont val="Times New Roman"/>
        <family val="1"/>
      </rPr>
      <t>GV tiểu học</t>
    </r>
    <r>
      <rPr>
        <sz val="14"/>
        <color indexed="8"/>
        <rFont val="Times New Roman"/>
        <family val="1"/>
      </rPr>
      <t xml:space="preserve"> cụ thể như bảng trên</t>
    </r>
  </si>
  <si>
    <t>TRƯỜNG THCS.........................</t>
  </si>
  <si>
    <t>Phụ cấp ưu đãi ngành (Ví dụ PC ưu đãi là 35%)</t>
  </si>
  <si>
    <t>Lê Thị A</t>
  </si>
  <si>
    <t>GV</t>
  </si>
  <si>
    <r>
      <t xml:space="preserve">3/ Cách tính tiền Phụ cấp ưu đãi giảng dạy người khuyết tật cho </t>
    </r>
    <r>
      <rPr>
        <sz val="14"/>
        <color indexed="10"/>
        <rFont val="Times New Roman"/>
        <family val="1"/>
      </rPr>
      <t>GV THCS</t>
    </r>
    <r>
      <rPr>
        <sz val="14"/>
        <color indexed="8"/>
        <rFont val="Times New Roman"/>
        <family val="1"/>
      </rPr>
      <t xml:space="preserve"> cụ thể như bảng trên</t>
    </r>
  </si>
  <si>
    <t>BẢNG THANH TOÁN TIỀN PHỤ CẤP GIÁO VIÊN DẠY HỌC SINH KHUYẾT TẬT NĂM HỌC …...</t>
  </si>
  <si>
    <t>BẢNG DỰ TOÁN TIỀN PHỤ CẤP GIÁO VIÊN DẠY HỌC SINH KHUYẾT TẬT NĂM HỌC …......</t>
  </si>
  <si>
    <t>BẢNG DỰ TOÁN TIỀN PHỤ CẤP GIÁO VIÊN DẠY HỌC SINH KHUYẾT TẬT NĂM HỌC …...................</t>
  </si>
  <si>
    <t>x</t>
  </si>
  <si>
    <t xml:space="preserve">                định mức giờ dạy/năm (=  23 tiết/1 tuần * 37 tuần )</t>
  </si>
  <si>
    <t xml:space="preserve">                định mức giờ dạy/năm (=  19 tiết/1 tuần * 37 tuần )</t>
  </si>
  <si>
    <t>8 = cột 7 * 2.340.000 *12</t>
  </si>
  <si>
    <t>Tiền lương 12 tháng trong năm</t>
  </si>
  <si>
    <r>
      <t xml:space="preserve">                định mức giờ dạy/năm </t>
    </r>
    <r>
      <rPr>
        <b/>
        <sz val="12"/>
        <color theme="1"/>
        <rFont val="Times New Roman"/>
        <family val="1"/>
      </rPr>
      <t>(= 40 giờ/1 tuần * 37 tuần)</t>
    </r>
  </si>
  <si>
    <t>Số tuần dạy trẻ</t>
  </si>
  <si>
    <t>Tiền lương
01 giờ dạy của GV= (cột 8)/(40x37) x (số tuần dạy trẻ/52)</t>
  </si>
  <si>
    <t>Tiền lương
01 giờ dạy của GV = (cột 8)/(23x37) x (số tuần giảng dạy/52)</t>
  </si>
  <si>
    <t>Số tuần giảng dạy</t>
  </si>
  <si>
    <t>Tổng số tiết thực tế
giảng dạy ở lớp có người khuyết tật</t>
  </si>
  <si>
    <t>Tổng số giờ dạy thực tế trong năm học</t>
  </si>
  <si>
    <t>12 = cột 9 * cột 10 * cột 11</t>
  </si>
  <si>
    <r>
      <t>Tổng tiền lương của 12 tháng trong năm học</t>
    </r>
    <r>
      <rPr>
        <b/>
        <sz val="12"/>
        <color theme="1"/>
        <rFont val="Times New Roman"/>
        <family val="1"/>
      </rPr>
      <t xml:space="preserve"> (= tổng hệ số và PC * mức lương cơ sở * 12)</t>
    </r>
  </si>
  <si>
    <t>Thanh toán tiền phụ cấp giáo viên dạy học sinh khuyết tật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</si>
</sst>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_);\(0\)"/>
    <numFmt numFmtId="166" formatCode="_-* #,##0\ _₫_-;\-* #,##0\ _₫_-;_-* &quot;-&quot;??\ _₫_-;_-@_-"/>
    <numFmt numFmtId="167" formatCode="_-* #,##0.0\ _₫_-;\-* #,##0.0\ _₫_-;_-* &quot;-&quot;??\ _₫_-;_-@_-"/>
    <numFmt numFmtId="168" formatCode="_ * #,##0_ ;_ * \-#,##0_ ;_ * &quot;-&quot;??_ ;_ @_ "/>
    <numFmt numFmtId="169" formatCode="_-* #,##0.00\ _₫_-;\-* #,##0.00\ _₫_-;_-* &quot;-&quot;??\ _₫_-;_-@_-"/>
    <numFmt numFmtId="170" formatCode="_-* #,##0.000\ _₫_-;\-* #,##0.000\ _₫_-;_-* &quot;-&quot;??\ _₫_-;_-@_-"/>
  </numFmts>
  <fonts count="45">
    <font>
      <sz val="14"/>
      <name val="Times New Roman"/>
    </font>
    <font>
      <sz val="11"/>
      <color theme="1"/>
      <name val="Calibri"/>
      <family val="2"/>
      <scheme val="minor"/>
    </font>
    <font>
      <sz val="14"/>
      <name val="Times New Roman"/>
    </font>
    <font>
      <sz val="10"/>
      <name val="Times New Roman"/>
      <family val="1"/>
    </font>
    <font>
      <b/>
      <sz val="10"/>
      <name val="Times New Roman"/>
      <family val="1"/>
    </font>
    <font>
      <b/>
      <sz val="14"/>
      <name val="Times New Roman"/>
      <family val="1"/>
    </font>
    <font>
      <b/>
      <i/>
      <sz val="10"/>
      <name val="Times New Roman"/>
      <family val="1"/>
    </font>
    <font>
      <b/>
      <sz val="12"/>
      <name val="Times New Roman"/>
      <family val="1"/>
    </font>
    <font>
      <sz val="8"/>
      <name val="Times New Roman"/>
      <family val="1"/>
    </font>
    <font>
      <sz val="12"/>
      <name val="Times New Roman"/>
      <family val="1"/>
    </font>
    <font>
      <sz val="14"/>
      <name val="Times New Roman"/>
      <family val="1"/>
    </font>
    <font>
      <sz val="10"/>
      <name val="Arial"/>
      <family val="2"/>
    </font>
    <font>
      <sz val="11"/>
      <name val="VNI-Times"/>
    </font>
    <font>
      <sz val="12"/>
      <name val=".VnArial Narrow"/>
      <family val="2"/>
    </font>
    <font>
      <b/>
      <sz val="11"/>
      <name val="Times New Roman"/>
      <family val="1"/>
    </font>
    <font>
      <sz val="11"/>
      <name val="Times New Roman"/>
      <family val="1"/>
    </font>
    <font>
      <i/>
      <sz val="11"/>
      <name val="Times New Roman"/>
      <family val="1"/>
    </font>
    <font>
      <i/>
      <sz val="12"/>
      <color indexed="8"/>
      <name val="Times New Roman"/>
      <family val="1"/>
    </font>
    <font>
      <sz val="13"/>
      <name val="Times New Roman"/>
      <family val="1"/>
    </font>
    <font>
      <b/>
      <sz val="13"/>
      <name val="Times New Roman"/>
      <family val="1"/>
    </font>
    <font>
      <b/>
      <sz val="12"/>
      <color theme="1"/>
      <name val="Times New Roman"/>
      <family val="1"/>
    </font>
    <font>
      <sz val="12"/>
      <color theme="1"/>
      <name val="Times New Roman"/>
      <family val="1"/>
    </font>
    <font>
      <b/>
      <i/>
      <sz val="12"/>
      <color theme="1"/>
      <name val="Times New Roman"/>
      <family val="1"/>
    </font>
    <font>
      <b/>
      <sz val="12"/>
      <color theme="1"/>
      <name val="Times New Roman"/>
      <family val="1"/>
      <charset val="163"/>
    </font>
    <font>
      <sz val="11"/>
      <color theme="1"/>
      <name val="Times New Roman"/>
      <family val="1"/>
    </font>
    <font>
      <b/>
      <i/>
      <sz val="11"/>
      <color theme="1"/>
      <name val="Times New Roman"/>
      <family val="1"/>
    </font>
    <font>
      <b/>
      <sz val="11"/>
      <color theme="1"/>
      <name val="Times New Roman"/>
      <family val="1"/>
    </font>
    <font>
      <i/>
      <sz val="11"/>
      <color theme="1"/>
      <name val="Times New Roman"/>
      <family val="1"/>
    </font>
    <font>
      <b/>
      <i/>
      <sz val="10"/>
      <color theme="1"/>
      <name val="Times New Roman"/>
      <family val="1"/>
    </font>
    <font>
      <sz val="12"/>
      <color rgb="FFFF0000"/>
      <name val="Times New Roman"/>
      <family val="1"/>
    </font>
    <font>
      <sz val="10"/>
      <color theme="1"/>
      <name val="Times New Roman"/>
      <family val="1"/>
    </font>
    <font>
      <b/>
      <sz val="10"/>
      <color theme="1"/>
      <name val="Times New Roman"/>
      <family val="1"/>
    </font>
    <font>
      <b/>
      <sz val="14"/>
      <color theme="1"/>
      <name val="Times New Roman"/>
      <family val="1"/>
    </font>
    <font>
      <sz val="13"/>
      <color theme="1"/>
      <name val="Times New Roman"/>
      <family val="1"/>
    </font>
    <font>
      <b/>
      <sz val="11"/>
      <color theme="1"/>
      <name val="Calibri"/>
      <family val="2"/>
      <scheme val="minor"/>
    </font>
    <font>
      <sz val="12"/>
      <name val="Times New Roman"/>
      <family val="1"/>
      <charset val="163"/>
    </font>
    <font>
      <b/>
      <sz val="12"/>
      <name val="Times New Roman"/>
      <family val="1"/>
      <charset val="163"/>
    </font>
    <font>
      <sz val="9"/>
      <name val="Times New Roman"/>
      <family val="1"/>
    </font>
    <font>
      <b/>
      <sz val="9"/>
      <name val="Times New Roman"/>
      <family val="1"/>
    </font>
    <font>
      <sz val="10"/>
      <color rgb="FFFF0000"/>
      <name val="Times New Roman"/>
      <family val="1"/>
    </font>
    <font>
      <sz val="9"/>
      <color rgb="FFFF0000"/>
      <name val="Times New Roman"/>
      <family val="1"/>
    </font>
    <font>
      <sz val="14"/>
      <color theme="1"/>
      <name val="Times New Roman"/>
      <family val="1"/>
    </font>
    <font>
      <sz val="14"/>
      <color indexed="10"/>
      <name val="Times New Roman"/>
      <family val="1"/>
    </font>
    <font>
      <sz val="14"/>
      <color indexed="8"/>
      <name val="Times New Roman"/>
      <family val="1"/>
    </font>
    <font>
      <i/>
      <sz val="9"/>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43" fontId="12" fillId="0" borderId="0" applyFont="0" applyFill="0" applyBorder="0" applyAlignment="0" applyProtection="0"/>
    <xf numFmtId="0" fontId="13" fillId="0" borderId="0"/>
    <xf numFmtId="0" fontId="11" fillId="0" borderId="0"/>
    <xf numFmtId="0" fontId="1" fillId="0" borderId="0"/>
    <xf numFmtId="43" fontId="1" fillId="0" borderId="0" applyFont="0" applyFill="0" applyBorder="0" applyAlignment="0" applyProtection="0"/>
    <xf numFmtId="0" fontId="11" fillId="0" borderId="0"/>
  </cellStyleXfs>
  <cellXfs count="259">
    <xf numFmtId="0" fontId="0" fillId="0" borderId="0" xfId="0"/>
    <xf numFmtId="0" fontId="3" fillId="0" borderId="0" xfId="0" applyFont="1"/>
    <xf numFmtId="0" fontId="4" fillId="0" borderId="0" xfId="0" applyFont="1"/>
    <xf numFmtId="0" fontId="6" fillId="0" borderId="0" xfId="0" applyFont="1"/>
    <xf numFmtId="0" fontId="9" fillId="0" borderId="0" xfId="0" applyFont="1"/>
    <xf numFmtId="0" fontId="7" fillId="0" borderId="0" xfId="0" applyFont="1"/>
    <xf numFmtId="0" fontId="10" fillId="0" borderId="0" xfId="0" applyFont="1"/>
    <xf numFmtId="0" fontId="20" fillId="0" borderId="0" xfId="0" applyFont="1"/>
    <xf numFmtId="0" fontId="21" fillId="0" borderId="0" xfId="0" applyFont="1"/>
    <xf numFmtId="0" fontId="20" fillId="0" borderId="1" xfId="0" applyFont="1" applyBorder="1" applyAlignment="1">
      <alignment horizontal="center" vertical="center" wrapText="1"/>
    </xf>
    <xf numFmtId="0" fontId="22" fillId="0" borderId="0" xfId="0" applyFont="1"/>
    <xf numFmtId="0" fontId="23" fillId="0" borderId="0" xfId="0" applyFont="1"/>
    <xf numFmtId="0" fontId="4" fillId="0" borderId="0" xfId="0" applyFont="1" applyAlignment="1">
      <alignment horizontal="left" vertical="top" wrapText="1"/>
    </xf>
    <xf numFmtId="0" fontId="4" fillId="0" borderId="0" xfId="0" applyFont="1" applyAlignment="1">
      <alignment horizontal="center" vertical="center" wrapText="1"/>
    </xf>
    <xf numFmtId="0" fontId="8" fillId="0" borderId="1" xfId="0" quotePrefix="1" applyFont="1" applyBorder="1" applyAlignment="1">
      <alignment horizontal="center" vertical="center" wrapText="1"/>
    </xf>
    <xf numFmtId="165" fontId="8" fillId="0" borderId="1" xfId="0" quotePrefix="1" applyNumberFormat="1" applyFont="1" applyBorder="1" applyAlignment="1">
      <alignment horizontal="center" vertical="center" wrapText="1"/>
    </xf>
    <xf numFmtId="0" fontId="8" fillId="0" borderId="0" xfId="0" applyFont="1" applyAlignment="1">
      <alignment horizontal="center"/>
    </xf>
    <xf numFmtId="0" fontId="24" fillId="0" borderId="0" xfId="0" applyFont="1"/>
    <xf numFmtId="0" fontId="25" fillId="0" borderId="0" xfId="0" applyFont="1"/>
    <xf numFmtId="0" fontId="26" fillId="0" borderId="0" xfId="0" applyFont="1"/>
    <xf numFmtId="0" fontId="26" fillId="0" borderId="0" xfId="0" applyFont="1" applyAlignment="1">
      <alignment horizontal="right"/>
    </xf>
    <xf numFmtId="0" fontId="27" fillId="0" borderId="0" xfId="0" applyFont="1"/>
    <xf numFmtId="166" fontId="15" fillId="0" borderId="0" xfId="1" applyNumberFormat="1" applyFont="1" applyAlignment="1">
      <alignment horizontal="right"/>
    </xf>
    <xf numFmtId="166" fontId="14" fillId="0" borderId="0" xfId="1" applyNumberFormat="1" applyFont="1"/>
    <xf numFmtId="0" fontId="28" fillId="0" borderId="0" xfId="0" applyFont="1"/>
    <xf numFmtId="0" fontId="29" fillId="0" borderId="0" xfId="0" applyFont="1"/>
    <xf numFmtId="0" fontId="30" fillId="0" borderId="0" xfId="0" applyFont="1"/>
    <xf numFmtId="0" fontId="31" fillId="0" borderId="0" xfId="0" applyFont="1"/>
    <xf numFmtId="0" fontId="5" fillId="0" borderId="0" xfId="0" applyFont="1"/>
    <xf numFmtId="166" fontId="16" fillId="0" borderId="0" xfId="1" applyNumberFormat="1" applyFont="1"/>
    <xf numFmtId="0" fontId="3" fillId="0" borderId="0" xfId="0" applyFont="1" applyAlignment="1">
      <alignment horizontal="left" vertical="top"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1" fillId="0" borderId="1" xfId="0" applyFont="1" applyBorder="1"/>
    <xf numFmtId="0" fontId="20" fillId="0" borderId="1" xfId="0" applyFont="1" applyBorder="1"/>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21" fillId="0" borderId="1" xfId="0" applyFont="1" applyBorder="1" applyAlignment="1">
      <alignment horizontal="center"/>
    </xf>
    <xf numFmtId="164" fontId="21" fillId="0" borderId="1" xfId="1" applyNumberFormat="1" applyFont="1" applyBorder="1"/>
    <xf numFmtId="164" fontId="9" fillId="0" borderId="1" xfId="0" applyNumberFormat="1" applyFont="1" applyBorder="1" applyAlignment="1">
      <alignment horizontal="center" vertical="top" wrapText="1"/>
    </xf>
    <xf numFmtId="164" fontId="20" fillId="0" borderId="1" xfId="1" applyNumberFormat="1" applyFont="1" applyBorder="1" applyAlignment="1">
      <alignment horizontal="center"/>
    </xf>
    <xf numFmtId="0" fontId="31" fillId="0" borderId="1" xfId="0" applyFont="1" applyBorder="1"/>
    <xf numFmtId="164" fontId="9" fillId="2" borderId="1" xfId="1" applyNumberFormat="1" applyFont="1" applyFill="1" applyBorder="1" applyAlignment="1"/>
    <xf numFmtId="164" fontId="9" fillId="3" borderId="1" xfId="1" applyNumberFormat="1" applyFont="1" applyFill="1" applyBorder="1"/>
    <xf numFmtId="3" fontId="21" fillId="0" borderId="1" xfId="0" applyNumberFormat="1" applyFont="1" applyBorder="1"/>
    <xf numFmtId="3" fontId="21" fillId="0" borderId="1" xfId="0" applyNumberFormat="1" applyFont="1" applyBorder="1" applyAlignment="1">
      <alignment horizontal="center"/>
    </xf>
    <xf numFmtId="164" fontId="9" fillId="2" borderId="1" xfId="1" applyNumberFormat="1" applyFont="1" applyFill="1" applyBorder="1" applyAlignment="1">
      <alignment horizontal="left"/>
    </xf>
    <xf numFmtId="0" fontId="30" fillId="0" borderId="1" xfId="0" applyFont="1" applyBorder="1"/>
    <xf numFmtId="0" fontId="22" fillId="0" borderId="0" xfId="0" applyFont="1" applyAlignment="1">
      <alignment horizontal="center"/>
    </xf>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9" fillId="0" borderId="0" xfId="0" applyFont="1" applyAlignment="1">
      <alignment vertical="center"/>
    </xf>
    <xf numFmtId="0" fontId="20" fillId="0" borderId="0" xfId="0" applyFont="1" applyAlignment="1">
      <alignment horizontal="right"/>
    </xf>
    <xf numFmtId="0" fontId="21" fillId="0" borderId="0" xfId="0" applyFont="1" applyAlignment="1">
      <alignment vertical="center"/>
    </xf>
    <xf numFmtId="0" fontId="21" fillId="0" borderId="1" xfId="0" applyFont="1" applyBorder="1" applyAlignment="1">
      <alignment horizontal="center" vertical="center" wrapText="1"/>
    </xf>
    <xf numFmtId="0" fontId="7"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168" fontId="21" fillId="0" borderId="1" xfId="1" applyNumberFormat="1" applyFont="1" applyBorder="1" applyAlignment="1">
      <alignment horizontal="center" vertical="center" wrapText="1"/>
    </xf>
    <xf numFmtId="0" fontId="20" fillId="0" borderId="1" xfId="0" applyFont="1" applyBorder="1" applyAlignment="1">
      <alignment vertical="center"/>
    </xf>
    <xf numFmtId="0" fontId="0" fillId="0" borderId="1" xfId="0" applyBorder="1"/>
    <xf numFmtId="0" fontId="24" fillId="0" borderId="2"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1" applyNumberFormat="1" applyFont="1" applyBorder="1" applyAlignment="1">
      <alignment horizontal="right" vertical="center" wrapText="1"/>
    </xf>
    <xf numFmtId="164" fontId="21" fillId="0" borderId="1" xfId="1" applyNumberFormat="1" applyFont="1" applyBorder="1" applyAlignment="1">
      <alignment horizontal="center" vertical="center" wrapText="1"/>
    </xf>
    <xf numFmtId="0" fontId="0" fillId="0" borderId="0" xfId="0" applyAlignment="1">
      <alignment vertical="center"/>
    </xf>
    <xf numFmtId="0" fontId="24" fillId="0" borderId="0" xfId="0" applyFont="1" applyAlignment="1">
      <alignment vertical="center"/>
    </xf>
    <xf numFmtId="0" fontId="18" fillId="0" borderId="0" xfId="0" applyFont="1"/>
    <xf numFmtId="0" fontId="18" fillId="0" borderId="0" xfId="0" applyFont="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5" fillId="0" borderId="1" xfId="0" applyFont="1" applyBorder="1" applyAlignment="1">
      <alignment horizontal="center" vertical="center"/>
    </xf>
    <xf numFmtId="0" fontId="7" fillId="0" borderId="4"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26" fillId="0" borderId="1" xfId="0" applyFont="1" applyBorder="1"/>
    <xf numFmtId="0" fontId="24" fillId="0" borderId="1" xfId="0" applyFont="1" applyBorder="1"/>
    <xf numFmtId="3" fontId="26" fillId="0" borderId="1" xfId="0" applyNumberFormat="1" applyFont="1" applyBorder="1"/>
    <xf numFmtId="164" fontId="24" fillId="0" borderId="1" xfId="1" applyNumberFormat="1" applyFont="1" applyBorder="1"/>
    <xf numFmtId="3" fontId="24" fillId="0" borderId="1" xfId="0" applyNumberFormat="1" applyFont="1" applyBorder="1"/>
    <xf numFmtId="3" fontId="26" fillId="0" borderId="1" xfId="0" applyNumberFormat="1" applyFont="1" applyBorder="1" applyAlignment="1">
      <alignment vertical="center"/>
    </xf>
    <xf numFmtId="0" fontId="26" fillId="0" borderId="11" xfId="0" applyFont="1" applyBorder="1" applyAlignment="1">
      <alignment vertical="center"/>
    </xf>
    <xf numFmtId="3" fontId="3" fillId="0" borderId="1" xfId="0" applyNumberFormat="1" applyFont="1" applyBorder="1" applyAlignment="1">
      <alignment horizontal="right" vertical="center" wrapText="1"/>
    </xf>
    <xf numFmtId="3" fontId="3" fillId="0" borderId="1" xfId="1"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3" fillId="0" borderId="1" xfId="0" applyNumberFormat="1" applyFont="1" applyBorder="1" applyAlignment="1">
      <alignment horizontal="center" vertical="center" wrapText="1"/>
    </xf>
    <xf numFmtId="0" fontId="3" fillId="0" borderId="1" xfId="0" applyFont="1" applyBorder="1"/>
    <xf numFmtId="0" fontId="4" fillId="0" borderId="1" xfId="0" applyFont="1" applyBorder="1"/>
    <xf numFmtId="3" fontId="3" fillId="0" borderId="1" xfId="0" applyNumberFormat="1" applyFont="1" applyBorder="1" applyAlignment="1">
      <alignment horizontal="right"/>
    </xf>
    <xf numFmtId="3" fontId="10" fillId="0" borderId="1" xfId="0" applyNumberFormat="1" applyFont="1" applyBorder="1" applyAlignment="1">
      <alignment horizontal="right"/>
    </xf>
    <xf numFmtId="0" fontId="26" fillId="0" borderId="1" xfId="0" applyFont="1" applyBorder="1" applyAlignment="1">
      <alignment vertical="center"/>
    </xf>
    <xf numFmtId="3" fontId="26" fillId="0" borderId="1" xfId="0" applyNumberFormat="1" applyFont="1" applyBorder="1" applyAlignment="1">
      <alignment horizontal="center" vertical="center"/>
    </xf>
    <xf numFmtId="3" fontId="20" fillId="0" borderId="1" xfId="0" applyNumberFormat="1" applyFont="1" applyBorder="1" applyAlignment="1">
      <alignment vertical="center"/>
    </xf>
    <xf numFmtId="0" fontId="35" fillId="0" borderId="0" xfId="5" applyFont="1"/>
    <xf numFmtId="169" fontId="35" fillId="0" borderId="0" xfId="6" applyNumberFormat="1" applyFont="1" applyAlignment="1">
      <alignment horizontal="right"/>
    </xf>
    <xf numFmtId="167" fontId="35" fillId="0" borderId="0" xfId="6" applyNumberFormat="1" applyFont="1"/>
    <xf numFmtId="166" fontId="35" fillId="0" borderId="0" xfId="6" applyNumberFormat="1" applyFont="1"/>
    <xf numFmtId="166" fontId="35" fillId="0" borderId="0" xfId="6" applyNumberFormat="1" applyFont="1" applyAlignment="1">
      <alignment horizontal="right"/>
    </xf>
    <xf numFmtId="0" fontId="36" fillId="0" borderId="0" xfId="5" applyFont="1" applyAlignment="1">
      <alignment horizontal="left"/>
    </xf>
    <xf numFmtId="0" fontId="36" fillId="0" borderId="0" xfId="5" applyFont="1"/>
    <xf numFmtId="0" fontId="37" fillId="0" borderId="0" xfId="5" applyFont="1" applyAlignment="1">
      <alignment horizontal="center"/>
    </xf>
    <xf numFmtId="0" fontId="37" fillId="0" borderId="0" xfId="5" applyFont="1"/>
    <xf numFmtId="169" fontId="37" fillId="0" borderId="0" xfId="6" applyNumberFormat="1" applyFont="1" applyAlignment="1">
      <alignment horizontal="right"/>
    </xf>
    <xf numFmtId="167" fontId="37" fillId="0" borderId="0" xfId="6" applyNumberFormat="1" applyFont="1"/>
    <xf numFmtId="166" fontId="37" fillId="0" borderId="0" xfId="6" applyNumberFormat="1" applyFont="1"/>
    <xf numFmtId="166" fontId="37" fillId="0" borderId="0" xfId="6" applyNumberFormat="1" applyFont="1" applyAlignment="1">
      <alignment horizontal="right"/>
    </xf>
    <xf numFmtId="0" fontId="3" fillId="0" borderId="0" xfId="5" applyFont="1"/>
    <xf numFmtId="0" fontId="18" fillId="0" borderId="0" xfId="5" applyFont="1" applyAlignment="1">
      <alignment horizontal="center"/>
    </xf>
    <xf numFmtId="0" fontId="18" fillId="0" borderId="0" xfId="5" applyFont="1"/>
    <xf numFmtId="169" fontId="18" fillId="0" borderId="0" xfId="6" applyNumberFormat="1" applyFont="1" applyAlignment="1">
      <alignment horizontal="right"/>
    </xf>
    <xf numFmtId="167" fontId="18" fillId="0" borderId="0" xfId="6" applyNumberFormat="1" applyFont="1"/>
    <xf numFmtId="166" fontId="18" fillId="0" borderId="0" xfId="6" applyNumberFormat="1" applyFont="1"/>
    <xf numFmtId="166" fontId="18" fillId="0" borderId="0" xfId="6" applyNumberFormat="1" applyFont="1" applyAlignment="1">
      <alignment horizontal="right"/>
    </xf>
    <xf numFmtId="0" fontId="38" fillId="0" borderId="1" xfId="5" applyFont="1" applyBorder="1" applyAlignment="1">
      <alignment horizontal="center" vertical="center" wrapText="1"/>
    </xf>
    <xf numFmtId="9" fontId="38" fillId="0" borderId="1" xfId="5" applyNumberFormat="1" applyFont="1" applyBorder="1" applyAlignment="1">
      <alignment horizontal="center" vertical="center" wrapText="1"/>
    </xf>
    <xf numFmtId="167" fontId="38" fillId="0" borderId="1" xfId="6" applyNumberFormat="1" applyFont="1" applyBorder="1" applyAlignment="1">
      <alignment horizontal="center" vertical="center" wrapText="1"/>
    </xf>
    <xf numFmtId="166" fontId="38" fillId="0" borderId="1" xfId="6" applyNumberFormat="1" applyFont="1" applyBorder="1" applyAlignment="1">
      <alignment horizontal="center" vertical="center" wrapText="1"/>
    </xf>
    <xf numFmtId="9" fontId="38" fillId="0" borderId="1" xfId="5" quotePrefix="1" applyNumberFormat="1" applyFont="1" applyBorder="1" applyAlignment="1">
      <alignment horizontal="center" vertical="center" wrapText="1"/>
    </xf>
    <xf numFmtId="169" fontId="38" fillId="0" borderId="1" xfId="6" quotePrefix="1" applyNumberFormat="1" applyFont="1" applyBorder="1" applyAlignment="1">
      <alignment horizontal="center" vertical="center" wrapText="1"/>
    </xf>
    <xf numFmtId="167" fontId="38" fillId="0" borderId="1" xfId="6" quotePrefix="1" applyNumberFormat="1" applyFont="1" applyBorder="1" applyAlignment="1">
      <alignment horizontal="center" vertical="center" wrapText="1"/>
    </xf>
    <xf numFmtId="166" fontId="38" fillId="0" borderId="1" xfId="6" applyNumberFormat="1" applyFont="1" applyBorder="1" applyAlignment="1">
      <alignment horizontal="right" vertical="center" wrapText="1"/>
    </xf>
    <xf numFmtId="0" fontId="38" fillId="0" borderId="1" xfId="5" applyFont="1" applyBorder="1" applyAlignment="1">
      <alignment horizontal="center" vertical="center"/>
    </xf>
    <xf numFmtId="0" fontId="38" fillId="0" borderId="1" xfId="5" applyFont="1" applyBorder="1" applyAlignment="1">
      <alignment horizontal="left" vertical="center"/>
    </xf>
    <xf numFmtId="4" fontId="38" fillId="0" borderId="1" xfId="5" applyNumberFormat="1" applyFont="1" applyBorder="1" applyAlignment="1">
      <alignment horizontal="right" vertical="center" wrapText="1"/>
    </xf>
    <xf numFmtId="166" fontId="38" fillId="3" borderId="1" xfId="6" applyNumberFormat="1" applyFont="1" applyFill="1" applyBorder="1" applyAlignment="1">
      <alignment horizontal="right" vertical="center" wrapText="1"/>
    </xf>
    <xf numFmtId="3" fontId="38" fillId="0" borderId="1" xfId="5" applyNumberFormat="1" applyFont="1" applyBorder="1" applyAlignment="1">
      <alignment horizontal="right" vertical="center" wrapText="1"/>
    </xf>
    <xf numFmtId="0" fontId="37" fillId="3" borderId="1" xfId="5" applyFont="1" applyFill="1" applyBorder="1" applyAlignment="1">
      <alignment horizontal="center"/>
    </xf>
    <xf numFmtId="0" fontId="3" fillId="3" borderId="1" xfId="7" applyFont="1" applyFill="1" applyBorder="1" applyAlignment="1">
      <alignment horizontal="left"/>
    </xf>
    <xf numFmtId="0" fontId="3" fillId="3" borderId="1" xfId="7" applyFont="1" applyFill="1" applyBorder="1" applyAlignment="1">
      <alignment horizontal="center"/>
    </xf>
    <xf numFmtId="43" fontId="39" fillId="3" borderId="1" xfId="2" applyFont="1" applyFill="1" applyBorder="1" applyAlignment="1">
      <alignment horizontal="right" vertical="center"/>
    </xf>
    <xf numFmtId="0" fontId="39" fillId="3" borderId="1" xfId="7" applyFont="1" applyFill="1" applyBorder="1" applyAlignment="1">
      <alignment horizontal="right" vertical="center"/>
    </xf>
    <xf numFmtId="169" fontId="3" fillId="0" borderId="1" xfId="6" applyNumberFormat="1" applyFont="1" applyBorder="1" applyAlignment="1">
      <alignment horizontal="right"/>
    </xf>
    <xf numFmtId="9" fontId="39" fillId="3" borderId="1" xfId="7" applyNumberFormat="1" applyFont="1" applyFill="1" applyBorder="1" applyAlignment="1">
      <alignment horizontal="right" vertical="center"/>
    </xf>
    <xf numFmtId="169" fontId="39" fillId="3" borderId="1" xfId="6" applyNumberFormat="1" applyFont="1" applyFill="1" applyBorder="1" applyAlignment="1">
      <alignment horizontal="right" vertical="center"/>
    </xf>
    <xf numFmtId="170" fontId="40" fillId="3" borderId="1" xfId="6" applyNumberFormat="1" applyFont="1" applyFill="1" applyBorder="1" applyAlignment="1">
      <alignment horizontal="right" vertical="center"/>
    </xf>
    <xf numFmtId="4" fontId="40" fillId="3" borderId="1" xfId="5" applyNumberFormat="1" applyFont="1" applyFill="1" applyBorder="1" applyAlignment="1">
      <alignment horizontal="right" vertical="center"/>
    </xf>
    <xf numFmtId="166" fontId="40" fillId="3" borderId="1" xfId="6" applyNumberFormat="1" applyFont="1" applyFill="1" applyBorder="1" applyAlignment="1">
      <alignment horizontal="center" vertical="center"/>
    </xf>
    <xf numFmtId="166" fontId="40" fillId="3" borderId="1" xfId="6" applyNumberFormat="1" applyFont="1" applyFill="1" applyBorder="1" applyAlignment="1">
      <alignment horizontal="right" vertical="center"/>
    </xf>
    <xf numFmtId="166" fontId="40" fillId="3" borderId="1" xfId="6" applyNumberFormat="1" applyFont="1" applyFill="1" applyBorder="1" applyAlignment="1">
      <alignment horizontal="right" vertical="center" wrapText="1"/>
    </xf>
    <xf numFmtId="43" fontId="3" fillId="3" borderId="1" xfId="2" applyFont="1" applyFill="1" applyBorder="1" applyAlignment="1">
      <alignment vertical="center"/>
    </xf>
    <xf numFmtId="0" fontId="3" fillId="3" borderId="1" xfId="7" applyFont="1" applyFill="1" applyBorder="1" applyAlignment="1">
      <alignment horizontal="right" vertical="center"/>
    </xf>
    <xf numFmtId="9" fontId="3" fillId="3" borderId="1" xfId="7" applyNumberFormat="1" applyFont="1" applyFill="1" applyBorder="1" applyAlignment="1">
      <alignment horizontal="right" vertical="center"/>
    </xf>
    <xf numFmtId="166" fontId="37" fillId="3" borderId="1" xfId="6" applyNumberFormat="1" applyFont="1" applyFill="1" applyBorder="1" applyAlignment="1">
      <alignment horizontal="right" vertical="center" wrapText="1"/>
    </xf>
    <xf numFmtId="0" fontId="37" fillId="3" borderId="1" xfId="5" applyFont="1" applyFill="1" applyBorder="1" applyAlignment="1">
      <alignment horizontal="center" vertical="center"/>
    </xf>
    <xf numFmtId="0" fontId="3" fillId="3" borderId="1" xfId="7" applyFont="1" applyFill="1" applyBorder="1" applyAlignment="1">
      <alignment horizontal="left" vertical="center"/>
    </xf>
    <xf numFmtId="0" fontId="3" fillId="3" borderId="1" xfId="7" applyFont="1" applyFill="1" applyBorder="1" applyAlignment="1">
      <alignment horizontal="center" vertical="center"/>
    </xf>
    <xf numFmtId="169" fontId="3" fillId="3" borderId="1" xfId="6" applyNumberFormat="1" applyFont="1" applyFill="1" applyBorder="1" applyAlignment="1">
      <alignment horizontal="right" vertical="center"/>
    </xf>
    <xf numFmtId="167" fontId="37" fillId="3" borderId="1" xfId="6" applyNumberFormat="1" applyFont="1" applyFill="1" applyBorder="1" applyAlignment="1">
      <alignment horizontal="right" vertical="center"/>
    </xf>
    <xf numFmtId="4" fontId="37" fillId="3" borderId="1" xfId="5" applyNumberFormat="1" applyFont="1" applyFill="1" applyBorder="1" applyAlignment="1">
      <alignment horizontal="right" vertical="center"/>
    </xf>
    <xf numFmtId="166" fontId="37" fillId="3" borderId="1" xfId="6" applyNumberFormat="1" applyFont="1" applyFill="1" applyBorder="1" applyAlignment="1">
      <alignment horizontal="right" vertical="center"/>
    </xf>
    <xf numFmtId="0" fontId="3" fillId="3" borderId="1" xfId="5" applyFont="1" applyFill="1" applyBorder="1" applyAlignment="1">
      <alignment vertical="center"/>
    </xf>
    <xf numFmtId="0" fontId="37" fillId="3" borderId="0" xfId="5" applyFont="1" applyFill="1" applyAlignment="1">
      <alignment horizontal="center"/>
    </xf>
    <xf numFmtId="0" fontId="37" fillId="3" borderId="0" xfId="5" applyFont="1" applyFill="1" applyAlignment="1">
      <alignment horizontal="left"/>
    </xf>
    <xf numFmtId="0" fontId="37" fillId="3" borderId="0" xfId="5" applyFont="1" applyFill="1"/>
    <xf numFmtId="169" fontId="37" fillId="3" borderId="0" xfId="6" applyNumberFormat="1" applyFont="1" applyFill="1" applyBorder="1" applyAlignment="1">
      <alignment horizontal="right"/>
    </xf>
    <xf numFmtId="167" fontId="37" fillId="3" borderId="0" xfId="6" applyNumberFormat="1" applyFont="1" applyFill="1" applyBorder="1"/>
    <xf numFmtId="166" fontId="37" fillId="3" borderId="0" xfId="6" applyNumberFormat="1" applyFont="1" applyFill="1" applyBorder="1"/>
    <xf numFmtId="166" fontId="37" fillId="3" borderId="0" xfId="6" applyNumberFormat="1" applyFont="1" applyFill="1" applyBorder="1" applyAlignment="1">
      <alignment horizontal="right"/>
    </xf>
    <xf numFmtId="0" fontId="3" fillId="3" borderId="0" xfId="5" applyFont="1" applyFill="1"/>
    <xf numFmtId="0" fontId="9" fillId="0" borderId="0" xfId="5" applyFont="1" applyAlignment="1">
      <alignment horizontal="center"/>
    </xf>
    <xf numFmtId="0" fontId="7" fillId="0" borderId="0" xfId="5" applyFont="1"/>
    <xf numFmtId="169" fontId="7" fillId="0" borderId="0" xfId="6" applyNumberFormat="1" applyFont="1" applyAlignment="1">
      <alignment horizontal="right"/>
    </xf>
    <xf numFmtId="167" fontId="7" fillId="0" borderId="0" xfId="6" applyNumberFormat="1" applyFont="1"/>
    <xf numFmtId="166" fontId="7" fillId="0" borderId="0" xfId="6" applyNumberFormat="1" applyFont="1"/>
    <xf numFmtId="166" fontId="7" fillId="0" borderId="0" xfId="6" applyNumberFormat="1" applyFont="1" applyAlignment="1">
      <alignment horizontal="right"/>
    </xf>
    <xf numFmtId="0" fontId="9" fillId="0" borderId="0" xfId="5" applyFont="1"/>
    <xf numFmtId="0" fontId="19" fillId="0" borderId="0" xfId="5" applyFont="1" applyAlignment="1">
      <alignment horizontal="right"/>
    </xf>
    <xf numFmtId="166" fontId="19" fillId="0" borderId="0" xfId="6" applyNumberFormat="1" applyFont="1"/>
    <xf numFmtId="0" fontId="41" fillId="0" borderId="0" xfId="5" applyFont="1" applyAlignment="1">
      <alignment vertical="center"/>
    </xf>
    <xf numFmtId="0" fontId="1" fillId="0" borderId="0" xfId="5"/>
    <xf numFmtId="0" fontId="18" fillId="0" borderId="0" xfId="5" applyFont="1" applyAlignment="1">
      <alignment horizontal="center" vertical="center"/>
    </xf>
    <xf numFmtId="0" fontId="18" fillId="0" borderId="0" xfId="5" applyFont="1" applyAlignment="1">
      <alignment vertical="center"/>
    </xf>
    <xf numFmtId="0" fontId="3" fillId="0" borderId="0" xfId="5" applyFont="1" applyAlignment="1">
      <alignment vertical="center"/>
    </xf>
    <xf numFmtId="0" fontId="3" fillId="0" borderId="0" xfId="5" applyFont="1" applyAlignment="1">
      <alignment horizontal="center"/>
    </xf>
    <xf numFmtId="0" fontId="3" fillId="0" borderId="0" xfId="5" applyFont="1" applyAlignment="1">
      <alignment horizontal="center" vertical="center"/>
    </xf>
    <xf numFmtId="0" fontId="1" fillId="0" borderId="0" xfId="5" applyAlignment="1">
      <alignment vertical="center"/>
    </xf>
    <xf numFmtId="0" fontId="38" fillId="0" borderId="0" xfId="5" applyFont="1"/>
    <xf numFmtId="169" fontId="37" fillId="0" borderId="0" xfId="6" applyNumberFormat="1" applyFont="1" applyAlignment="1"/>
    <xf numFmtId="167" fontId="37" fillId="0" borderId="0" xfId="6" applyNumberFormat="1" applyFont="1" applyAlignment="1"/>
    <xf numFmtId="166" fontId="37" fillId="0" borderId="0" xfId="6" applyNumberFormat="1" applyFont="1" applyAlignment="1"/>
    <xf numFmtId="166" fontId="44" fillId="0" borderId="0" xfId="6" applyNumberFormat="1" applyFont="1" applyBorder="1" applyAlignment="1">
      <alignment horizontal="right"/>
    </xf>
    <xf numFmtId="43" fontId="39" fillId="3" borderId="1" xfId="7" applyNumberFormat="1" applyFont="1" applyFill="1" applyBorder="1" applyAlignment="1">
      <alignment horizontal="right" vertical="center"/>
    </xf>
    <xf numFmtId="0" fontId="40" fillId="3" borderId="1" xfId="5" applyFont="1" applyFill="1" applyBorder="1" applyAlignment="1">
      <alignment horizontal="center" vertical="center"/>
    </xf>
    <xf numFmtId="0" fontId="39" fillId="3" borderId="1" xfId="7" applyFont="1" applyFill="1" applyBorder="1" applyAlignment="1">
      <alignment horizontal="left" vertical="center"/>
    </xf>
    <xf numFmtId="0" fontId="39" fillId="3" borderId="1" xfId="7" applyFont="1" applyFill="1" applyBorder="1" applyAlignment="1">
      <alignment horizontal="center" vertical="center" wrapText="1"/>
    </xf>
    <xf numFmtId="167" fontId="39" fillId="3" borderId="1" xfId="6" applyNumberFormat="1" applyFont="1" applyFill="1" applyBorder="1" applyAlignment="1">
      <alignment horizontal="right" vertical="center"/>
    </xf>
    <xf numFmtId="169" fontId="3" fillId="0" borderId="0" xfId="6" applyNumberFormat="1" applyFont="1" applyAlignment="1">
      <alignment horizontal="right"/>
    </xf>
    <xf numFmtId="167" fontId="3" fillId="0" borderId="0" xfId="6" applyNumberFormat="1" applyFont="1"/>
    <xf numFmtId="166" fontId="3" fillId="0" borderId="0" xfId="6" applyNumberFormat="1" applyFont="1"/>
    <xf numFmtId="166" fontId="3" fillId="0" borderId="0" xfId="6" applyNumberFormat="1" applyFont="1" applyAlignment="1">
      <alignment horizontal="right"/>
    </xf>
    <xf numFmtId="169" fontId="3" fillId="0" borderId="1" xfId="6" applyNumberFormat="1" applyFont="1" applyBorder="1" applyAlignment="1">
      <alignment horizontal="right" vertical="center"/>
    </xf>
    <xf numFmtId="0" fontId="35" fillId="0" borderId="0" xfId="5" applyFont="1" applyAlignment="1">
      <alignment horizontal="center"/>
    </xf>
    <xf numFmtId="166" fontId="37" fillId="3" borderId="1" xfId="6" applyNumberFormat="1" applyFont="1" applyFill="1" applyBorder="1" applyAlignment="1">
      <alignment horizontal="center" vertical="center"/>
    </xf>
    <xf numFmtId="0" fontId="3" fillId="3" borderId="0" xfId="5" applyFont="1" applyFill="1" applyAlignment="1">
      <alignment horizontal="center"/>
    </xf>
    <xf numFmtId="0" fontId="3" fillId="3" borderId="1" xfId="7" applyFont="1" applyFill="1" applyBorder="1" applyAlignment="1">
      <alignment horizontal="center" vertical="center" wrapText="1"/>
    </xf>
    <xf numFmtId="0" fontId="5" fillId="0" borderId="3" xfId="0" applyFont="1" applyBorder="1" applyAlignment="1">
      <alignment horizontal="center" vertical="center"/>
    </xf>
    <xf numFmtId="166" fontId="16" fillId="0" borderId="0" xfId="1" applyNumberFormat="1" applyFont="1" applyAlignment="1">
      <alignment horizontal="center"/>
    </xf>
    <xf numFmtId="166" fontId="14" fillId="0" borderId="0" xfId="1" applyNumberFormat="1" applyFont="1" applyAlignment="1">
      <alignment horizontal="center"/>
    </xf>
    <xf numFmtId="0" fontId="20" fillId="0" borderId="0" xfId="0" applyFont="1" applyAlignment="1">
      <alignment horizontal="center"/>
    </xf>
    <xf numFmtId="0" fontId="2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xf>
    <xf numFmtId="0" fontId="32" fillId="0" borderId="0" xfId="0" applyFont="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0" fillId="0" borderId="3" xfId="0" applyFont="1" applyBorder="1" applyAlignment="1">
      <alignment horizontal="center" vertical="center"/>
    </xf>
    <xf numFmtId="0" fontId="5" fillId="0" borderId="1" xfId="0" applyFont="1" applyBorder="1" applyAlignment="1">
      <alignment horizontal="center" vertical="center"/>
    </xf>
    <xf numFmtId="0" fontId="26"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26" fillId="0" borderId="0" xfId="0" applyFont="1" applyAlignment="1">
      <alignment horizontal="center"/>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1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1" fillId="0" borderId="0" xfId="5" quotePrefix="1" applyFont="1" applyAlignment="1">
      <alignment horizontal="center" vertical="center"/>
    </xf>
    <xf numFmtId="0" fontId="21" fillId="0" borderId="3" xfId="5" applyFont="1" applyBorder="1" applyAlignment="1">
      <alignment horizontal="center" vertical="center" wrapText="1"/>
    </xf>
    <xf numFmtId="0" fontId="21" fillId="0" borderId="0" xfId="5" applyFont="1" applyAlignment="1">
      <alignment horizontal="center" vertical="center"/>
    </xf>
    <xf numFmtId="0" fontId="21" fillId="0" borderId="3" xfId="5" applyFont="1" applyBorder="1" applyAlignment="1">
      <alignment horizontal="center" vertical="center"/>
    </xf>
    <xf numFmtId="0" fontId="21" fillId="0" borderId="12" xfId="5" applyFont="1" applyBorder="1" applyAlignment="1">
      <alignment horizontal="center" vertical="center"/>
    </xf>
    <xf numFmtId="0" fontId="21" fillId="0" borderId="0" xfId="5" applyFont="1" applyAlignment="1">
      <alignment horizontal="center" vertical="center" wrapText="1"/>
    </xf>
    <xf numFmtId="166" fontId="38" fillId="0" borderId="1" xfId="6" applyNumberFormat="1" applyFont="1" applyBorder="1" applyAlignment="1">
      <alignment horizontal="center" vertical="center" wrapText="1"/>
    </xf>
    <xf numFmtId="0" fontId="19" fillId="0" borderId="0" xfId="5" applyFont="1" applyAlignment="1">
      <alignment horizontal="center"/>
    </xf>
    <xf numFmtId="166" fontId="19" fillId="0" borderId="0" xfId="6" applyNumberFormat="1" applyFont="1" applyAlignment="1">
      <alignment horizontal="center"/>
    </xf>
    <xf numFmtId="167" fontId="38" fillId="0" borderId="1" xfId="6" applyNumberFormat="1" applyFont="1" applyBorder="1" applyAlignment="1">
      <alignment horizontal="center" vertical="center" wrapText="1"/>
    </xf>
    <xf numFmtId="0" fontId="38" fillId="0" borderId="1" xfId="5" applyFont="1" applyBorder="1" applyAlignment="1">
      <alignment horizontal="center" vertical="center" wrapText="1"/>
    </xf>
    <xf numFmtId="0" fontId="7" fillId="0" borderId="0" xfId="5" applyFont="1" applyAlignment="1">
      <alignment horizontal="center"/>
    </xf>
    <xf numFmtId="9" fontId="38" fillId="0" borderId="1" xfId="5" applyNumberFormat="1" applyFont="1" applyBorder="1" applyAlignment="1">
      <alignment horizontal="center" vertical="center" wrapText="1"/>
    </xf>
    <xf numFmtId="169" fontId="38" fillId="0" borderId="1" xfId="6" applyNumberFormat="1" applyFont="1" applyBorder="1" applyAlignment="1">
      <alignment horizontal="center" vertical="center" wrapText="1"/>
    </xf>
    <xf numFmtId="0" fontId="21" fillId="0" borderId="0" xfId="5" applyFont="1" applyAlignment="1">
      <alignment horizontal="center" wrapText="1"/>
    </xf>
    <xf numFmtId="0" fontId="21" fillId="0" borderId="0" xfId="5" applyFont="1" applyAlignment="1">
      <alignment horizontal="center"/>
    </xf>
    <xf numFmtId="0" fontId="33" fillId="0" borderId="0" xfId="5" applyFont="1" applyAlignment="1">
      <alignment horizontal="center" vertical="center" wrapText="1"/>
    </xf>
    <xf numFmtId="0" fontId="33" fillId="0" borderId="0" xfId="5" applyFont="1" applyAlignment="1">
      <alignment horizontal="center" vertical="center"/>
    </xf>
    <xf numFmtId="0" fontId="36" fillId="0" borderId="0" xfId="5" applyFont="1" applyAlignment="1">
      <alignment horizontal="left"/>
    </xf>
    <xf numFmtId="0" fontId="33" fillId="0" borderId="0" xfId="5" quotePrefix="1" applyFont="1" applyAlignment="1">
      <alignment horizontal="center" vertical="center"/>
    </xf>
    <xf numFmtId="0" fontId="20" fillId="0" borderId="2" xfId="0" applyFont="1" applyBorder="1" applyAlignment="1">
      <alignment horizontal="center" vertical="center"/>
    </xf>
  </cellXfs>
  <cellStyles count="8">
    <cellStyle name="Comma" xfId="1" builtinId="3"/>
    <cellStyle name="Comma 2" xfId="2" xr:uid="{2BAA3283-00D3-46B4-878B-8BB99F7EE59D}"/>
    <cellStyle name="Comma 3" xfId="6" xr:uid="{9E4D39E9-71A9-466E-9128-C8059F966726}"/>
    <cellStyle name="Normal" xfId="0" builtinId="0"/>
    <cellStyle name="Normal 2" xfId="3" xr:uid="{684E8862-EDC9-458F-A1C3-E7C1E7BD5E8C}"/>
    <cellStyle name="Normal 2 2" xfId="7" xr:uid="{AC5ECB91-FE6F-450F-A7B6-707B0E623FAE}"/>
    <cellStyle name="Normal 3" xfId="5" xr:uid="{0B686FF5-A2CF-4CC7-AAE7-7300A0BB4608}"/>
    <cellStyle name="Normal 4" xfId="4" xr:uid="{6EFDFBF9-62BF-4073-986A-4DC54CABD4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190500</xdr:rowOff>
    </xdr:from>
    <xdr:to>
      <xdr:col>2</xdr:col>
      <xdr:colOff>565110</xdr:colOff>
      <xdr:row>2</xdr:row>
      <xdr:rowOff>0</xdr:rowOff>
    </xdr:to>
    <xdr:cxnSp macro="">
      <xdr:nvCxnSpPr>
        <xdr:cNvPr id="2" name="Straight Connector 1">
          <a:extLst>
            <a:ext uri="{FF2B5EF4-FFF2-40B4-BE49-F238E27FC236}">
              <a16:creationId xmlns:a16="http://schemas.microsoft.com/office/drawing/2014/main" id="{2630A415-68E2-4FB4-B793-FBE2E4CEF6B9}"/>
            </a:ext>
          </a:extLst>
        </xdr:cNvPr>
        <xdr:cNvCxnSpPr/>
      </xdr:nvCxnSpPr>
      <xdr:spPr>
        <a:xfrm>
          <a:off x="142875" y="390525"/>
          <a:ext cx="171763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174625</xdr:colOff>
      <xdr:row>31</xdr:row>
      <xdr:rowOff>0</xdr:rowOff>
    </xdr:from>
    <xdr:to>
      <xdr:col>2</xdr:col>
      <xdr:colOff>489080</xdr:colOff>
      <xdr:row>31</xdr:row>
      <xdr:rowOff>9525</xdr:rowOff>
    </xdr:to>
    <xdr:cxnSp macro="">
      <xdr:nvCxnSpPr>
        <xdr:cNvPr id="3" name="Straight Connector 2">
          <a:extLst>
            <a:ext uri="{FF2B5EF4-FFF2-40B4-BE49-F238E27FC236}">
              <a16:creationId xmlns:a16="http://schemas.microsoft.com/office/drawing/2014/main" id="{4D851E3B-C8C7-4304-8517-24A15DEBA2D4}"/>
            </a:ext>
          </a:extLst>
        </xdr:cNvPr>
        <xdr:cNvCxnSpPr/>
      </xdr:nvCxnSpPr>
      <xdr:spPr>
        <a:xfrm>
          <a:off x="174625" y="8877300"/>
          <a:ext cx="160985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63</xdr:row>
      <xdr:rowOff>19050</xdr:rowOff>
    </xdr:from>
    <xdr:to>
      <xdr:col>2</xdr:col>
      <xdr:colOff>282633</xdr:colOff>
      <xdr:row>63</xdr:row>
      <xdr:rowOff>19050</xdr:rowOff>
    </xdr:to>
    <xdr:cxnSp macro="">
      <xdr:nvCxnSpPr>
        <xdr:cNvPr id="4" name="Straight Connector 3">
          <a:extLst>
            <a:ext uri="{FF2B5EF4-FFF2-40B4-BE49-F238E27FC236}">
              <a16:creationId xmlns:a16="http://schemas.microsoft.com/office/drawing/2014/main" id="{E17E12A6-2179-47D9-9820-40931AD9A700}"/>
            </a:ext>
          </a:extLst>
        </xdr:cNvPr>
        <xdr:cNvCxnSpPr/>
      </xdr:nvCxnSpPr>
      <xdr:spPr>
        <a:xfrm>
          <a:off x="139700" y="16278225"/>
          <a:ext cx="14383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AA41-BBA7-4E6D-9531-E0075679ED3A}">
  <sheetPr>
    <pageSetUpPr fitToPage="1"/>
  </sheetPr>
  <dimension ref="A1:N10"/>
  <sheetViews>
    <sheetView workbookViewId="0">
      <selection activeCell="K6" sqref="K6"/>
    </sheetView>
  </sheetViews>
  <sheetFormatPr defaultRowHeight="18.75"/>
  <cols>
    <col min="1" max="1" width="5" customWidth="1"/>
    <col min="2" max="2" width="10.5546875" customWidth="1"/>
    <col min="3" max="3" width="52.5546875" customWidth="1"/>
    <col min="4" max="4" width="10.77734375" customWidth="1"/>
    <col min="5" max="5" width="19.109375" customWidth="1"/>
  </cols>
  <sheetData>
    <row r="1" spans="1:14" ht="32.25" customHeight="1">
      <c r="A1" s="198" t="s">
        <v>105</v>
      </c>
      <c r="B1" s="198"/>
      <c r="C1" s="198"/>
      <c r="D1" s="198"/>
    </row>
    <row r="2" spans="1:14" ht="25.5" customHeight="1">
      <c r="A2" s="73" t="s">
        <v>1</v>
      </c>
      <c r="B2" s="74" t="s">
        <v>87</v>
      </c>
      <c r="C2" s="74" t="s">
        <v>88</v>
      </c>
      <c r="D2" s="74" t="s">
        <v>7</v>
      </c>
      <c r="E2" s="66"/>
    </row>
    <row r="3" spans="1:14" s="64" customFormat="1" ht="47.25" customHeight="1">
      <c r="A3" s="72">
        <v>1</v>
      </c>
      <c r="B3" s="68" t="s">
        <v>89</v>
      </c>
      <c r="C3" s="69" t="s">
        <v>99</v>
      </c>
      <c r="D3" s="68"/>
      <c r="E3" s="67"/>
    </row>
    <row r="4" spans="1:14" s="64" customFormat="1" ht="47.25" customHeight="1">
      <c r="A4" s="72">
        <v>2</v>
      </c>
      <c r="B4" s="68" t="s">
        <v>90</v>
      </c>
      <c r="C4" s="69" t="s">
        <v>100</v>
      </c>
      <c r="D4" s="68"/>
      <c r="E4" s="67"/>
    </row>
    <row r="5" spans="1:14" s="64" customFormat="1" ht="47.25" customHeight="1">
      <c r="A5" s="72">
        <v>3</v>
      </c>
      <c r="B5" s="68" t="s">
        <v>91</v>
      </c>
      <c r="C5" s="69" t="s">
        <v>98</v>
      </c>
      <c r="D5" s="68"/>
      <c r="E5" s="67"/>
    </row>
    <row r="6" spans="1:14" s="64" customFormat="1" ht="47.25" customHeight="1">
      <c r="A6" s="72">
        <v>4</v>
      </c>
      <c r="B6" s="68" t="s">
        <v>92</v>
      </c>
      <c r="C6" s="69" t="s">
        <v>101</v>
      </c>
      <c r="D6" s="68"/>
      <c r="E6" s="67"/>
    </row>
    <row r="7" spans="1:14" s="64" customFormat="1" ht="47.25" customHeight="1">
      <c r="A7" s="72">
        <v>5</v>
      </c>
      <c r="B7" s="68" t="s">
        <v>93</v>
      </c>
      <c r="C7" s="70" t="s">
        <v>102</v>
      </c>
      <c r="D7" s="71"/>
      <c r="E7" s="67"/>
      <c r="F7" s="65"/>
      <c r="G7" s="65"/>
      <c r="H7" s="65"/>
      <c r="I7" s="65"/>
      <c r="J7" s="65"/>
      <c r="K7" s="65"/>
      <c r="L7" s="65"/>
      <c r="M7" s="65"/>
      <c r="N7" s="65"/>
    </row>
    <row r="8" spans="1:14" s="64" customFormat="1" ht="68.25" customHeight="1">
      <c r="A8" s="72">
        <v>6</v>
      </c>
      <c r="B8" s="68" t="s">
        <v>94</v>
      </c>
      <c r="C8" s="69" t="s">
        <v>104</v>
      </c>
      <c r="D8" s="68"/>
      <c r="E8" s="67"/>
    </row>
    <row r="9" spans="1:14" s="64" customFormat="1" ht="32.25" customHeight="1">
      <c r="A9" s="72">
        <v>7</v>
      </c>
      <c r="B9" s="68" t="s">
        <v>95</v>
      </c>
      <c r="C9" s="69" t="s">
        <v>166</v>
      </c>
      <c r="D9" s="68"/>
      <c r="E9" s="67"/>
    </row>
    <row r="10" spans="1:14" s="64" customFormat="1" ht="47.25" customHeight="1">
      <c r="A10" s="72">
        <v>8</v>
      </c>
      <c r="B10" s="68" t="s">
        <v>96</v>
      </c>
      <c r="C10" s="69" t="s">
        <v>103</v>
      </c>
      <c r="D10" s="68"/>
      <c r="E10" s="67"/>
    </row>
  </sheetData>
  <mergeCells count="1">
    <mergeCell ref="A1:D1"/>
  </mergeCells>
  <phoneticPr fontId="8" type="noConversion"/>
  <pageMargins left="0.21" right="0.2" top="0.25" bottom="0.75" header="0.3" footer="0.3"/>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8480-710E-49D1-A6D3-98FDCA7C7441}">
  <sheetPr>
    <pageSetUpPr fitToPage="1"/>
  </sheetPr>
  <dimension ref="A1:L18"/>
  <sheetViews>
    <sheetView workbookViewId="0">
      <selection activeCell="O10" sqref="O10"/>
    </sheetView>
  </sheetViews>
  <sheetFormatPr defaultColWidth="8.109375" defaultRowHeight="15.75"/>
  <cols>
    <col min="1" max="1" width="4.109375" style="8" customWidth="1"/>
    <col min="2" max="2" width="17.21875" style="8" customWidth="1"/>
    <col min="3" max="3" width="13.109375" style="8" customWidth="1"/>
    <col min="4" max="5" width="8.6640625" style="8" customWidth="1"/>
    <col min="6" max="6" width="6.33203125" style="8" customWidth="1"/>
    <col min="7" max="7" width="10.77734375" style="8" customWidth="1"/>
    <col min="8" max="8" width="10" style="8" customWidth="1"/>
    <col min="9" max="9" width="6.88671875" style="8" customWidth="1"/>
    <col min="10" max="10" width="10.44140625" style="8" customWidth="1"/>
    <col min="11" max="11" width="10.77734375" style="8" customWidth="1"/>
    <col min="12" max="16384" width="8.109375" style="8"/>
  </cols>
  <sheetData>
    <row r="1" spans="1:12">
      <c r="A1" s="4" t="s">
        <v>46</v>
      </c>
      <c r="J1" s="48" t="s">
        <v>50</v>
      </c>
      <c r="K1" s="48"/>
    </row>
    <row r="2" spans="1:12">
      <c r="A2" s="5" t="s">
        <v>27</v>
      </c>
    </row>
    <row r="4" spans="1:12">
      <c r="A4" s="201" t="s">
        <v>42</v>
      </c>
      <c r="B4" s="201"/>
      <c r="C4" s="201"/>
      <c r="D4" s="201"/>
      <c r="E4" s="201"/>
      <c r="F4" s="201"/>
      <c r="G4" s="201"/>
      <c r="H4" s="201"/>
      <c r="I4" s="201"/>
      <c r="J4" s="201"/>
      <c r="K4" s="201"/>
      <c r="L4" s="201"/>
    </row>
    <row r="5" spans="1:12">
      <c r="A5" s="201" t="s">
        <v>49</v>
      </c>
      <c r="B5" s="201"/>
      <c r="C5" s="201"/>
      <c r="D5" s="201"/>
      <c r="E5" s="201"/>
      <c r="F5" s="201"/>
      <c r="G5" s="201"/>
      <c r="H5" s="201"/>
      <c r="I5" s="201"/>
      <c r="J5" s="201"/>
      <c r="K5" s="201"/>
      <c r="L5" s="201"/>
    </row>
    <row r="6" spans="1:12" ht="22.5" customHeight="1">
      <c r="A6" s="202" t="s">
        <v>1</v>
      </c>
      <c r="B6" s="202" t="s">
        <v>28</v>
      </c>
      <c r="C6" s="204" t="s">
        <v>45</v>
      </c>
      <c r="D6" s="202" t="s">
        <v>34</v>
      </c>
      <c r="E6" s="209" t="s">
        <v>52</v>
      </c>
      <c r="F6" s="209"/>
      <c r="G6" s="209"/>
      <c r="H6" s="209" t="s">
        <v>53</v>
      </c>
      <c r="I6" s="209"/>
      <c r="J6" s="209"/>
      <c r="K6" s="204" t="s">
        <v>106</v>
      </c>
      <c r="L6" s="204" t="s">
        <v>7</v>
      </c>
    </row>
    <row r="7" spans="1:12" ht="15.75" customHeight="1">
      <c r="A7" s="202"/>
      <c r="B7" s="202"/>
      <c r="C7" s="207"/>
      <c r="D7" s="202"/>
      <c r="E7" s="202" t="s">
        <v>43</v>
      </c>
      <c r="F7" s="202" t="s">
        <v>12</v>
      </c>
      <c r="G7" s="202" t="s">
        <v>44</v>
      </c>
      <c r="H7" s="202" t="s">
        <v>43</v>
      </c>
      <c r="I7" s="202" t="s">
        <v>12</v>
      </c>
      <c r="J7" s="202" t="s">
        <v>44</v>
      </c>
      <c r="K7" s="205"/>
      <c r="L7" s="207"/>
    </row>
    <row r="8" spans="1:12" ht="51.75" customHeight="1">
      <c r="A8" s="202"/>
      <c r="B8" s="202"/>
      <c r="C8" s="208"/>
      <c r="D8" s="202"/>
      <c r="E8" s="203"/>
      <c r="F8" s="203"/>
      <c r="G8" s="203"/>
      <c r="H8" s="203"/>
      <c r="I8" s="203"/>
      <c r="J8" s="203"/>
      <c r="K8" s="206"/>
      <c r="L8" s="208"/>
    </row>
    <row r="9" spans="1:12" s="7" customFormat="1" ht="18.75" customHeight="1">
      <c r="A9" s="34"/>
      <c r="B9" s="58" t="s">
        <v>0</v>
      </c>
      <c r="C9" s="34"/>
      <c r="D9" s="34"/>
      <c r="E9" s="38"/>
      <c r="F9" s="37"/>
      <c r="G9" s="40">
        <f>SUM(G10:G13)</f>
        <v>2560000</v>
      </c>
      <c r="H9" s="34"/>
      <c r="I9" s="34"/>
      <c r="J9" s="40">
        <f>SUM(J10:J13)</f>
        <v>3200000</v>
      </c>
      <c r="K9" s="40">
        <f>SUM(K10:K13)</f>
        <v>5760000</v>
      </c>
      <c r="L9" s="34"/>
    </row>
    <row r="10" spans="1:12" ht="18.75" customHeight="1">
      <c r="A10" s="35">
        <v>1</v>
      </c>
      <c r="B10" s="36"/>
      <c r="C10" s="36"/>
      <c r="D10" s="36"/>
      <c r="E10" s="38">
        <v>160000</v>
      </c>
      <c r="F10" s="37">
        <v>4</v>
      </c>
      <c r="G10" s="39">
        <f>E10*F10</f>
        <v>640000</v>
      </c>
      <c r="H10" s="38">
        <v>160000</v>
      </c>
      <c r="I10" s="37">
        <v>5</v>
      </c>
      <c r="J10" s="39">
        <f>H10*I10</f>
        <v>800000</v>
      </c>
      <c r="K10" s="39">
        <f>SUM(G10,J10)</f>
        <v>1440000</v>
      </c>
      <c r="L10" s="33"/>
    </row>
    <row r="11" spans="1:12" ht="18.75" customHeight="1">
      <c r="A11" s="35">
        <v>2</v>
      </c>
      <c r="B11" s="36"/>
      <c r="C11" s="36"/>
      <c r="D11" s="36"/>
      <c r="E11" s="38">
        <v>160000</v>
      </c>
      <c r="F11" s="37">
        <v>4</v>
      </c>
      <c r="G11" s="39">
        <f>E11*F11</f>
        <v>640000</v>
      </c>
      <c r="H11" s="38">
        <v>160000</v>
      </c>
      <c r="I11" s="37">
        <v>5</v>
      </c>
      <c r="J11" s="39">
        <f>H11*I11</f>
        <v>800000</v>
      </c>
      <c r="K11" s="39">
        <f>SUM(G11,J11)</f>
        <v>1440000</v>
      </c>
      <c r="L11" s="33"/>
    </row>
    <row r="12" spans="1:12" ht="18.75" customHeight="1">
      <c r="A12" s="37">
        <v>3</v>
      </c>
      <c r="B12" s="33"/>
      <c r="C12" s="33"/>
      <c r="D12" s="33"/>
      <c r="E12" s="38">
        <v>160000</v>
      </c>
      <c r="F12" s="37">
        <v>4</v>
      </c>
      <c r="G12" s="39">
        <f>E12*F12</f>
        <v>640000</v>
      </c>
      <c r="H12" s="38">
        <v>160000</v>
      </c>
      <c r="I12" s="37">
        <v>5</v>
      </c>
      <c r="J12" s="39">
        <f>H12*I12</f>
        <v>800000</v>
      </c>
      <c r="K12" s="39">
        <f>SUM(G12,J12)</f>
        <v>1440000</v>
      </c>
      <c r="L12" s="33"/>
    </row>
    <row r="13" spans="1:12">
      <c r="A13" s="33"/>
      <c r="B13" s="33"/>
      <c r="C13" s="33"/>
      <c r="D13" s="33"/>
      <c r="E13" s="38">
        <v>160000</v>
      </c>
      <c r="F13" s="37">
        <v>4</v>
      </c>
      <c r="G13" s="39">
        <f>E13*F13</f>
        <v>640000</v>
      </c>
      <c r="H13" s="38">
        <v>160000</v>
      </c>
      <c r="I13" s="37">
        <v>5</v>
      </c>
      <c r="J13" s="39">
        <f>H13*I13</f>
        <v>800000</v>
      </c>
      <c r="K13" s="39">
        <f>SUM(G13,J13)</f>
        <v>1440000</v>
      </c>
      <c r="L13" s="33"/>
    </row>
    <row r="15" spans="1:12" ht="18.75">
      <c r="A15"/>
      <c r="B15"/>
      <c r="C15"/>
      <c r="D15"/>
      <c r="E15"/>
      <c r="F15" s="199" t="s">
        <v>48</v>
      </c>
      <c r="G15" s="199"/>
      <c r="H15" s="199"/>
      <c r="I15" s="199"/>
      <c r="J15" s="199"/>
      <c r="K15" s="199"/>
      <c r="L15" s="199"/>
    </row>
    <row r="16" spans="1:12" ht="18.75">
      <c r="A16"/>
      <c r="B16" s="23" t="s">
        <v>3</v>
      </c>
      <c r="C16"/>
      <c r="D16"/>
      <c r="E16"/>
      <c r="F16" s="200" t="s">
        <v>30</v>
      </c>
      <c r="G16" s="200"/>
      <c r="H16" s="200"/>
      <c r="I16" s="200"/>
      <c r="J16" s="200"/>
      <c r="K16" s="200"/>
      <c r="L16" s="200"/>
    </row>
    <row r="17" spans="1:9" ht="18.75">
      <c r="A17"/>
      <c r="B17"/>
      <c r="C17"/>
      <c r="D17"/>
      <c r="E17"/>
      <c r="F17"/>
      <c r="G17"/>
      <c r="H17"/>
      <c r="I17"/>
    </row>
    <row r="18" spans="1:9">
      <c r="B18" s="25" t="s">
        <v>33</v>
      </c>
      <c r="C18" s="25"/>
      <c r="D18" s="11"/>
      <c r="E18" s="11"/>
    </row>
  </sheetData>
  <mergeCells count="18">
    <mergeCell ref="F7:F8"/>
    <mergeCell ref="G7:G8"/>
    <mergeCell ref="F15:L15"/>
    <mergeCell ref="F16:L16"/>
    <mergeCell ref="A4:L4"/>
    <mergeCell ref="A5:L5"/>
    <mergeCell ref="E7:E8"/>
    <mergeCell ref="D6:D8"/>
    <mergeCell ref="B6:B8"/>
    <mergeCell ref="A6:A8"/>
    <mergeCell ref="K6:K8"/>
    <mergeCell ref="L6:L8"/>
    <mergeCell ref="C6:C8"/>
    <mergeCell ref="E6:G6"/>
    <mergeCell ref="H6:J6"/>
    <mergeCell ref="H7:H8"/>
    <mergeCell ref="I7:I8"/>
    <mergeCell ref="J7:J8"/>
  </mergeCells>
  <pageMargins left="0.118110236220472" right="0.118110236220472" top="0.74803149606299202" bottom="0.74803149606299202" header="0.31496062992126" footer="0.31496062992126"/>
  <pageSetup paperSize="9" scale="8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198E-37FD-41B7-B9AC-43E46543F9D7}">
  <sheetPr>
    <pageSetUpPr fitToPage="1"/>
  </sheetPr>
  <dimension ref="A1:O25"/>
  <sheetViews>
    <sheetView workbookViewId="0">
      <selection activeCell="B10" sqref="B10"/>
    </sheetView>
  </sheetViews>
  <sheetFormatPr defaultRowHeight="12.75"/>
  <cols>
    <col min="1" max="1" width="3.6640625" style="26" customWidth="1"/>
    <col min="2" max="2" width="12.109375" style="26" customWidth="1"/>
    <col min="3" max="3" width="8.109375" style="26" customWidth="1"/>
    <col min="4" max="4" width="5.6640625" style="26" customWidth="1"/>
    <col min="5" max="5" width="7.44140625" style="26" customWidth="1"/>
    <col min="6" max="6" width="6.77734375" style="26" customWidth="1"/>
    <col min="7" max="7" width="9.44140625" style="26" customWidth="1"/>
    <col min="8" max="9" width="8.6640625" style="26" customWidth="1"/>
    <col min="10" max="10" width="9.77734375" style="26" customWidth="1"/>
    <col min="11" max="16384" width="8.88671875" style="26"/>
  </cols>
  <sheetData>
    <row r="1" spans="1:15" ht="15.75">
      <c r="A1" s="4" t="s">
        <v>46</v>
      </c>
      <c r="I1" s="7"/>
      <c r="J1" s="48" t="s">
        <v>51</v>
      </c>
    </row>
    <row r="2" spans="1:15" ht="18.75">
      <c r="A2" s="28" t="s">
        <v>41</v>
      </c>
    </row>
    <row r="4" spans="1:15" ht="36.75" customHeight="1">
      <c r="A4" s="210" t="s">
        <v>57</v>
      </c>
      <c r="B4" s="210"/>
      <c r="C4" s="210"/>
      <c r="D4" s="210"/>
      <c r="E4" s="210"/>
      <c r="F4" s="210"/>
      <c r="G4" s="210"/>
      <c r="H4" s="210"/>
      <c r="I4" s="210"/>
      <c r="J4" s="210"/>
      <c r="K4" s="210"/>
      <c r="L4" s="210"/>
      <c r="M4" s="210"/>
      <c r="N4" s="210"/>
      <c r="O4" s="210"/>
    </row>
    <row r="5" spans="1:15" ht="16.5" customHeight="1">
      <c r="A5" s="50"/>
      <c r="B5" s="51" t="s">
        <v>54</v>
      </c>
      <c r="C5" s="50"/>
      <c r="D5" s="50"/>
      <c r="E5" s="50"/>
      <c r="F5" s="50"/>
      <c r="G5" s="50"/>
      <c r="H5" s="50"/>
      <c r="I5" s="50"/>
      <c r="J5" s="50"/>
      <c r="K5" s="50"/>
      <c r="L5" s="50"/>
      <c r="M5" s="50"/>
      <c r="N5" s="50"/>
      <c r="O5" s="50"/>
    </row>
    <row r="6" spans="1:15" ht="16.5" customHeight="1">
      <c r="A6" s="50"/>
      <c r="B6" s="51" t="s">
        <v>55</v>
      </c>
      <c r="C6" s="50"/>
      <c r="D6" s="50"/>
      <c r="E6" s="50"/>
      <c r="F6" s="50"/>
      <c r="G6" s="50"/>
      <c r="H6" s="50"/>
      <c r="I6" s="50"/>
      <c r="J6" s="50"/>
      <c r="K6" s="50"/>
      <c r="L6" s="50"/>
      <c r="M6" s="50"/>
      <c r="N6" s="50"/>
      <c r="O6" s="50"/>
    </row>
    <row r="7" spans="1:15" ht="16.5" customHeight="1">
      <c r="A7" s="49"/>
      <c r="B7" s="51" t="s">
        <v>56</v>
      </c>
      <c r="C7" s="49"/>
      <c r="D7" s="49"/>
      <c r="E7" s="49"/>
      <c r="F7" s="49"/>
      <c r="G7" s="49"/>
      <c r="H7" s="49"/>
      <c r="I7" s="49"/>
      <c r="J7" s="49"/>
      <c r="K7" s="49"/>
      <c r="L7" s="49"/>
      <c r="M7" s="49"/>
      <c r="N7" s="49"/>
      <c r="O7" s="49"/>
    </row>
    <row r="8" spans="1:15" ht="21.75" customHeight="1">
      <c r="A8" s="202" t="s">
        <v>5</v>
      </c>
      <c r="B8" s="202" t="s">
        <v>4</v>
      </c>
      <c r="C8" s="202" t="s">
        <v>34</v>
      </c>
      <c r="D8" s="202" t="s">
        <v>35</v>
      </c>
      <c r="E8" s="209" t="s">
        <v>52</v>
      </c>
      <c r="F8" s="209"/>
      <c r="G8" s="209"/>
      <c r="H8" s="209"/>
      <c r="I8" s="209"/>
      <c r="J8" s="209"/>
      <c r="K8" s="211" t="s">
        <v>53</v>
      </c>
      <c r="L8" s="212"/>
      <c r="M8" s="212"/>
      <c r="N8" s="213" t="s">
        <v>106</v>
      </c>
      <c r="O8" s="209" t="s">
        <v>7</v>
      </c>
    </row>
    <row r="9" spans="1:15" ht="78.75">
      <c r="A9" s="202"/>
      <c r="B9" s="202"/>
      <c r="C9" s="202"/>
      <c r="D9" s="202"/>
      <c r="E9" s="9" t="s">
        <v>36</v>
      </c>
      <c r="F9" s="9" t="s">
        <v>37</v>
      </c>
      <c r="G9" s="9" t="s">
        <v>38</v>
      </c>
      <c r="H9" s="9" t="s">
        <v>58</v>
      </c>
      <c r="I9" s="9" t="s">
        <v>39</v>
      </c>
      <c r="J9" s="9" t="s">
        <v>59</v>
      </c>
      <c r="K9" s="9" t="s">
        <v>58</v>
      </c>
      <c r="L9" s="9" t="s">
        <v>39</v>
      </c>
      <c r="M9" s="9" t="s">
        <v>59</v>
      </c>
      <c r="N9" s="214"/>
      <c r="O9" s="209"/>
    </row>
    <row r="10" spans="1:15" s="27" customFormat="1" ht="23.25" customHeight="1">
      <c r="A10" s="58"/>
      <c r="B10" s="58" t="s">
        <v>0</v>
      </c>
      <c r="C10" s="58"/>
      <c r="D10" s="58"/>
      <c r="E10" s="58"/>
      <c r="F10" s="58"/>
      <c r="G10" s="58"/>
      <c r="H10" s="95"/>
      <c r="I10" s="95"/>
      <c r="J10" s="95">
        <f>SUM(J11:J19)</f>
        <v>16200000</v>
      </c>
      <c r="K10" s="95"/>
      <c r="L10" s="95"/>
      <c r="M10" s="95">
        <f>SUM(M11:M19)</f>
        <v>20250000</v>
      </c>
      <c r="N10" s="95">
        <f>SUM(N11:N19)</f>
        <v>36450000</v>
      </c>
      <c r="O10" s="41"/>
    </row>
    <row r="11" spans="1:15" s="27" customFormat="1" ht="15.75">
      <c r="A11" s="42">
        <v>1</v>
      </c>
      <c r="B11" s="43" t="s">
        <v>40</v>
      </c>
      <c r="C11" s="33"/>
      <c r="D11" s="33"/>
      <c r="E11" s="33"/>
      <c r="F11" s="33"/>
      <c r="G11" s="33"/>
      <c r="H11" s="44">
        <v>450000</v>
      </c>
      <c r="I11" s="45">
        <v>4</v>
      </c>
      <c r="J11" s="44">
        <f>H11*I11</f>
        <v>1800000</v>
      </c>
      <c r="K11" s="44">
        <v>450000</v>
      </c>
      <c r="L11" s="45">
        <v>5</v>
      </c>
      <c r="M11" s="44">
        <f>K11*L11</f>
        <v>2250000</v>
      </c>
      <c r="N11" s="39">
        <f>SUM(J11,M11)</f>
        <v>4050000</v>
      </c>
      <c r="O11" s="41"/>
    </row>
    <row r="12" spans="1:15" s="27" customFormat="1" ht="15.75">
      <c r="A12" s="42"/>
      <c r="B12" s="43"/>
      <c r="C12" s="33"/>
      <c r="D12" s="33"/>
      <c r="E12" s="33"/>
      <c r="F12" s="33"/>
      <c r="G12" s="33"/>
      <c r="H12" s="44">
        <v>450000</v>
      </c>
      <c r="I12" s="45">
        <v>4</v>
      </c>
      <c r="J12" s="44">
        <f t="shared" ref="J12:J19" si="0">H12*I12</f>
        <v>1800000</v>
      </c>
      <c r="K12" s="44">
        <v>450000</v>
      </c>
      <c r="L12" s="45">
        <v>5</v>
      </c>
      <c r="M12" s="44">
        <f t="shared" ref="M12:M19" si="1">K12*L12</f>
        <v>2250000</v>
      </c>
      <c r="N12" s="39">
        <f t="shared" ref="N12:N19" si="2">SUM(J12,M12)</f>
        <v>4050000</v>
      </c>
      <c r="O12" s="41"/>
    </row>
    <row r="13" spans="1:15" s="27" customFormat="1" ht="15.75">
      <c r="A13" s="42"/>
      <c r="B13" s="43"/>
      <c r="C13" s="33"/>
      <c r="D13" s="33"/>
      <c r="E13" s="33"/>
      <c r="F13" s="33"/>
      <c r="G13" s="33"/>
      <c r="H13" s="44">
        <v>450000</v>
      </c>
      <c r="I13" s="45">
        <v>4</v>
      </c>
      <c r="J13" s="44">
        <f t="shared" si="0"/>
        <v>1800000</v>
      </c>
      <c r="K13" s="44">
        <v>450000</v>
      </c>
      <c r="L13" s="45">
        <v>5</v>
      </c>
      <c r="M13" s="44">
        <f t="shared" si="1"/>
        <v>2250000</v>
      </c>
      <c r="N13" s="39">
        <f t="shared" si="2"/>
        <v>4050000</v>
      </c>
      <c r="O13" s="41"/>
    </row>
    <row r="14" spans="1:15" s="27" customFormat="1" ht="15.75">
      <c r="A14" s="42"/>
      <c r="B14" s="43"/>
      <c r="C14" s="33"/>
      <c r="D14" s="33"/>
      <c r="E14" s="33"/>
      <c r="F14" s="33"/>
      <c r="G14" s="33"/>
      <c r="H14" s="44">
        <v>450000</v>
      </c>
      <c r="I14" s="45">
        <v>4</v>
      </c>
      <c r="J14" s="44">
        <f t="shared" si="0"/>
        <v>1800000</v>
      </c>
      <c r="K14" s="44">
        <v>450000</v>
      </c>
      <c r="L14" s="45">
        <v>5</v>
      </c>
      <c r="M14" s="44">
        <f t="shared" si="1"/>
        <v>2250000</v>
      </c>
      <c r="N14" s="39">
        <f t="shared" si="2"/>
        <v>4050000</v>
      </c>
      <c r="O14" s="41"/>
    </row>
    <row r="15" spans="1:15" s="27" customFormat="1" ht="15.75">
      <c r="A15" s="42"/>
      <c r="B15" s="43"/>
      <c r="C15" s="33"/>
      <c r="D15" s="33"/>
      <c r="E15" s="33"/>
      <c r="F15" s="33"/>
      <c r="G15" s="33"/>
      <c r="H15" s="44">
        <v>450000</v>
      </c>
      <c r="I15" s="45">
        <v>4</v>
      </c>
      <c r="J15" s="44">
        <f t="shared" si="0"/>
        <v>1800000</v>
      </c>
      <c r="K15" s="44">
        <v>450000</v>
      </c>
      <c r="L15" s="45">
        <v>5</v>
      </c>
      <c r="M15" s="44">
        <f t="shared" si="1"/>
        <v>2250000</v>
      </c>
      <c r="N15" s="39">
        <f t="shared" si="2"/>
        <v>4050000</v>
      </c>
      <c r="O15" s="41"/>
    </row>
    <row r="16" spans="1:15" s="27" customFormat="1" ht="15.75">
      <c r="A16" s="42"/>
      <c r="B16" s="43"/>
      <c r="C16" s="33"/>
      <c r="D16" s="33"/>
      <c r="E16" s="33"/>
      <c r="F16" s="33"/>
      <c r="G16" s="33"/>
      <c r="H16" s="44">
        <v>450000</v>
      </c>
      <c r="I16" s="45">
        <v>4</v>
      </c>
      <c r="J16" s="44">
        <f t="shared" si="0"/>
        <v>1800000</v>
      </c>
      <c r="K16" s="44">
        <v>450000</v>
      </c>
      <c r="L16" s="45">
        <v>5</v>
      </c>
      <c r="M16" s="44">
        <f t="shared" si="1"/>
        <v>2250000</v>
      </c>
      <c r="N16" s="39">
        <f t="shared" si="2"/>
        <v>4050000</v>
      </c>
      <c r="O16" s="41"/>
    </row>
    <row r="17" spans="1:15" s="27" customFormat="1" ht="15.75">
      <c r="A17" s="42"/>
      <c r="B17" s="43"/>
      <c r="C17" s="33"/>
      <c r="D17" s="33"/>
      <c r="E17" s="33"/>
      <c r="F17" s="33"/>
      <c r="G17" s="33"/>
      <c r="H17" s="44">
        <v>450000</v>
      </c>
      <c r="I17" s="45">
        <v>4</v>
      </c>
      <c r="J17" s="44">
        <f t="shared" si="0"/>
        <v>1800000</v>
      </c>
      <c r="K17" s="44">
        <v>450000</v>
      </c>
      <c r="L17" s="45">
        <v>5</v>
      </c>
      <c r="M17" s="44">
        <f t="shared" si="1"/>
        <v>2250000</v>
      </c>
      <c r="N17" s="39">
        <f t="shared" si="2"/>
        <v>4050000</v>
      </c>
      <c r="O17" s="41"/>
    </row>
    <row r="18" spans="1:15" s="27" customFormat="1" ht="15.75">
      <c r="A18" s="42"/>
      <c r="B18" s="46"/>
      <c r="C18" s="33"/>
      <c r="D18" s="33"/>
      <c r="E18" s="33"/>
      <c r="F18" s="33"/>
      <c r="G18" s="33"/>
      <c r="H18" s="44">
        <v>450000</v>
      </c>
      <c r="I18" s="45">
        <v>4</v>
      </c>
      <c r="J18" s="44">
        <f t="shared" si="0"/>
        <v>1800000</v>
      </c>
      <c r="K18" s="44">
        <v>450000</v>
      </c>
      <c r="L18" s="45">
        <v>5</v>
      </c>
      <c r="M18" s="44">
        <f t="shared" si="1"/>
        <v>2250000</v>
      </c>
      <c r="N18" s="39">
        <f t="shared" si="2"/>
        <v>4050000</v>
      </c>
      <c r="O18" s="41"/>
    </row>
    <row r="19" spans="1:15" s="27" customFormat="1" ht="15.75">
      <c r="A19" s="42"/>
      <c r="B19" s="43"/>
      <c r="C19" s="33"/>
      <c r="D19" s="33"/>
      <c r="E19" s="33"/>
      <c r="F19" s="33"/>
      <c r="G19" s="33"/>
      <c r="H19" s="44">
        <v>450000</v>
      </c>
      <c r="I19" s="45">
        <v>4</v>
      </c>
      <c r="J19" s="44">
        <f t="shared" si="0"/>
        <v>1800000</v>
      </c>
      <c r="K19" s="44">
        <v>450000</v>
      </c>
      <c r="L19" s="45">
        <v>5</v>
      </c>
      <c r="M19" s="44">
        <f t="shared" si="1"/>
        <v>2250000</v>
      </c>
      <c r="N19" s="39">
        <f t="shared" si="2"/>
        <v>4050000</v>
      </c>
      <c r="O19" s="41"/>
    </row>
    <row r="20" spans="1:15" ht="15.75">
      <c r="A20" s="33"/>
      <c r="B20" s="33"/>
      <c r="C20" s="33"/>
      <c r="D20" s="33"/>
      <c r="E20" s="33"/>
      <c r="F20" s="33"/>
      <c r="G20" s="33"/>
      <c r="H20" s="33"/>
      <c r="I20" s="33"/>
      <c r="J20" s="33"/>
      <c r="K20" s="33"/>
      <c r="L20" s="33"/>
      <c r="M20" s="33"/>
      <c r="N20" s="33"/>
      <c r="O20" s="47"/>
    </row>
    <row r="21" spans="1:15" ht="15.75">
      <c r="A21" s="8"/>
      <c r="B21" s="8"/>
      <c r="C21" s="8"/>
      <c r="D21" s="8"/>
      <c r="E21" s="8"/>
      <c r="F21" s="8"/>
      <c r="G21" s="8"/>
      <c r="H21" s="8"/>
      <c r="I21" s="8"/>
      <c r="J21" s="8"/>
    </row>
    <row r="22" spans="1:15" ht="15.75">
      <c r="A22" s="8"/>
      <c r="B22" s="8"/>
      <c r="C22" s="7"/>
      <c r="D22" s="7"/>
      <c r="E22" s="7"/>
      <c r="F22" s="10"/>
      <c r="I22" s="7"/>
      <c r="J22" s="7"/>
    </row>
    <row r="23" spans="1:15" ht="15.75">
      <c r="A23" s="8"/>
      <c r="B23" s="7"/>
      <c r="C23" s="7" t="s">
        <v>3</v>
      </c>
      <c r="D23" s="7"/>
      <c r="E23" s="7"/>
      <c r="F23" s="7"/>
      <c r="I23" s="7"/>
      <c r="J23" s="7"/>
    </row>
    <row r="24" spans="1:15" ht="15.75">
      <c r="A24" s="8"/>
      <c r="B24" s="7"/>
      <c r="C24" s="8"/>
      <c r="D24" s="8"/>
      <c r="E24" s="8"/>
      <c r="F24" s="8"/>
      <c r="G24" s="8"/>
      <c r="H24" s="8"/>
      <c r="I24" s="8"/>
      <c r="J24" s="8"/>
    </row>
    <row r="25" spans="1:15" ht="15.75">
      <c r="A25" s="8"/>
      <c r="B25" s="25" t="s">
        <v>33</v>
      </c>
      <c r="C25" s="8"/>
      <c r="D25" s="8"/>
      <c r="E25" s="8"/>
      <c r="F25" s="8"/>
      <c r="G25" s="8"/>
      <c r="H25" s="8"/>
      <c r="I25" s="8"/>
      <c r="J25" s="8"/>
    </row>
  </sheetData>
  <mergeCells count="9">
    <mergeCell ref="O8:O9"/>
    <mergeCell ref="A4:O4"/>
    <mergeCell ref="E8:J8"/>
    <mergeCell ref="D8:D9"/>
    <mergeCell ref="C8:C9"/>
    <mergeCell ref="B8:B9"/>
    <mergeCell ref="A8:A9"/>
    <mergeCell ref="K8:M8"/>
    <mergeCell ref="N8:N9"/>
  </mergeCells>
  <pageMargins left="0.45" right="0.2" top="0.25" bottom="0.25" header="0.3" footer="0.3"/>
  <pageSetup paperSize="9" scale="72"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FF10-D29A-4F33-AEBA-C035311E173B}">
  <sheetPr>
    <pageSetUpPr fitToPage="1"/>
  </sheetPr>
  <dimension ref="A1:K21"/>
  <sheetViews>
    <sheetView workbookViewId="0">
      <selection activeCell="B9" sqref="B9:F9"/>
    </sheetView>
  </sheetViews>
  <sheetFormatPr defaultRowHeight="18.75"/>
  <cols>
    <col min="1" max="1" width="4.77734375" customWidth="1"/>
    <col min="2" max="2" width="18.88671875" customWidth="1"/>
    <col min="3" max="3" width="13.77734375" customWidth="1"/>
    <col min="4" max="4" width="12.33203125" customWidth="1"/>
    <col min="5" max="5" width="5.21875" customWidth="1"/>
    <col min="6" max="6" width="12.109375" customWidth="1"/>
    <col min="7" max="7" width="13.33203125" customWidth="1"/>
    <col min="8" max="8" width="7.33203125" customWidth="1"/>
    <col min="9" max="9" width="13.33203125" customWidth="1"/>
    <col min="10" max="10" width="11.109375" customWidth="1"/>
    <col min="11" max="11" width="10.44140625" customWidth="1"/>
  </cols>
  <sheetData>
    <row r="1" spans="1:11">
      <c r="B1" s="7"/>
      <c r="C1" s="7"/>
      <c r="D1" s="7"/>
      <c r="E1" s="7"/>
      <c r="F1" s="7"/>
      <c r="G1" s="7"/>
      <c r="H1" s="7"/>
      <c r="I1" s="7"/>
      <c r="J1" s="7"/>
      <c r="K1" s="10" t="s">
        <v>63</v>
      </c>
    </row>
    <row r="2" spans="1:11">
      <c r="A2" s="8" t="s">
        <v>46</v>
      </c>
      <c r="B2" s="52"/>
      <c r="C2" s="52"/>
      <c r="D2" s="52"/>
      <c r="E2" s="52"/>
      <c r="F2" s="52"/>
      <c r="G2" s="52"/>
      <c r="H2" s="52"/>
      <c r="I2" s="52"/>
      <c r="J2" s="52"/>
      <c r="K2" s="52"/>
    </row>
    <row r="3" spans="1:11">
      <c r="A3" s="7" t="s">
        <v>60</v>
      </c>
      <c r="B3" s="52"/>
      <c r="C3" s="52"/>
      <c r="D3" s="52"/>
      <c r="E3" s="52"/>
      <c r="F3" s="52"/>
      <c r="G3" s="52"/>
      <c r="H3" s="52"/>
      <c r="I3" s="52"/>
      <c r="J3" s="52"/>
      <c r="K3" s="52"/>
    </row>
    <row r="4" spans="1:11">
      <c r="A4" s="52"/>
      <c r="B4" s="52"/>
      <c r="C4" s="52"/>
      <c r="D4" s="52"/>
      <c r="E4" s="52"/>
      <c r="F4" s="52"/>
      <c r="G4" s="52"/>
      <c r="H4" s="52"/>
      <c r="I4" s="52"/>
      <c r="J4" s="52"/>
      <c r="K4" s="52"/>
    </row>
    <row r="5" spans="1:11">
      <c r="A5" s="215" t="s">
        <v>76</v>
      </c>
      <c r="B5" s="215"/>
      <c r="C5" s="215"/>
      <c r="D5" s="215"/>
      <c r="E5" s="215"/>
      <c r="F5" s="215"/>
      <c r="G5" s="215"/>
      <c r="H5" s="215"/>
      <c r="I5" s="215"/>
      <c r="J5" s="215"/>
      <c r="K5" s="215"/>
    </row>
    <row r="6" spans="1:11">
      <c r="A6" s="216" t="s">
        <v>61</v>
      </c>
      <c r="B6" s="216"/>
      <c r="C6" s="216"/>
      <c r="D6" s="216"/>
      <c r="E6" s="216"/>
      <c r="F6" s="216"/>
      <c r="G6" s="216"/>
      <c r="H6" s="216"/>
      <c r="I6" s="216"/>
      <c r="J6" s="216"/>
      <c r="K6" s="216"/>
    </row>
    <row r="7" spans="1:11">
      <c r="A7" s="217" t="s">
        <v>1</v>
      </c>
      <c r="B7" s="217" t="s">
        <v>4</v>
      </c>
      <c r="C7" s="217" t="s">
        <v>34</v>
      </c>
      <c r="D7" s="209" t="s">
        <v>52</v>
      </c>
      <c r="E7" s="209"/>
      <c r="F7" s="209"/>
      <c r="G7" s="209" t="s">
        <v>53</v>
      </c>
      <c r="H7" s="209"/>
      <c r="I7" s="209"/>
      <c r="J7" s="204" t="s">
        <v>106</v>
      </c>
      <c r="K7" s="218" t="s">
        <v>7</v>
      </c>
    </row>
    <row r="8" spans="1:11" ht="31.5">
      <c r="A8" s="217"/>
      <c r="B8" s="217"/>
      <c r="C8" s="217"/>
      <c r="D8" s="55" t="s">
        <v>43</v>
      </c>
      <c r="E8" s="55" t="s">
        <v>12</v>
      </c>
      <c r="F8" s="55" t="s">
        <v>62</v>
      </c>
      <c r="G8" s="55" t="s">
        <v>43</v>
      </c>
      <c r="H8" s="55" t="s">
        <v>12</v>
      </c>
      <c r="I8" s="55" t="s">
        <v>62</v>
      </c>
      <c r="J8" s="206"/>
      <c r="K8" s="219"/>
    </row>
    <row r="9" spans="1:11">
      <c r="A9" s="55"/>
      <c r="B9" s="93" t="s">
        <v>0</v>
      </c>
      <c r="C9" s="78"/>
      <c r="D9" s="78"/>
      <c r="E9" s="79"/>
      <c r="F9" s="94">
        <f>SUM(F10:F18)</f>
        <v>12960000</v>
      </c>
      <c r="G9" s="55"/>
      <c r="H9" s="55"/>
      <c r="I9" s="94">
        <f>SUM(I10:I18)</f>
        <v>16200000</v>
      </c>
      <c r="J9" s="94">
        <f>SUM(J10:J18)</f>
        <v>29160000</v>
      </c>
      <c r="K9" s="76"/>
    </row>
    <row r="10" spans="1:11">
      <c r="A10" s="54"/>
      <c r="B10" s="54"/>
      <c r="C10" s="54"/>
      <c r="D10" s="56">
        <v>360000</v>
      </c>
      <c r="E10" s="57">
        <v>4</v>
      </c>
      <c r="F10" s="57">
        <f>D10*E10</f>
        <v>1440000</v>
      </c>
      <c r="G10" s="56">
        <v>360000</v>
      </c>
      <c r="H10" s="57">
        <v>5</v>
      </c>
      <c r="I10" s="57">
        <f>G10*H10</f>
        <v>1800000</v>
      </c>
      <c r="J10" s="39">
        <f>SUM(F10,I10)</f>
        <v>3240000</v>
      </c>
      <c r="K10" s="54"/>
    </row>
    <row r="11" spans="1:11">
      <c r="A11" s="54"/>
      <c r="B11" s="54"/>
      <c r="C11" s="54"/>
      <c r="D11" s="56">
        <v>360000</v>
      </c>
      <c r="E11" s="57">
        <v>4</v>
      </c>
      <c r="F11" s="57">
        <f t="shared" ref="F11:F18" si="0">D11*E11</f>
        <v>1440000</v>
      </c>
      <c r="G11" s="56">
        <v>360000</v>
      </c>
      <c r="H11" s="57">
        <v>5</v>
      </c>
      <c r="I11" s="57">
        <f>G11*H11</f>
        <v>1800000</v>
      </c>
      <c r="J11" s="39">
        <f t="shared" ref="J11:J18" si="1">SUM(F11,I11)</f>
        <v>3240000</v>
      </c>
      <c r="K11" s="54"/>
    </row>
    <row r="12" spans="1:11">
      <c r="A12" s="54"/>
      <c r="B12" s="54"/>
      <c r="C12" s="54"/>
      <c r="D12" s="56">
        <v>360000</v>
      </c>
      <c r="E12" s="57">
        <v>4</v>
      </c>
      <c r="F12" s="57">
        <f t="shared" si="0"/>
        <v>1440000</v>
      </c>
      <c r="G12" s="56">
        <v>360000</v>
      </c>
      <c r="H12" s="57">
        <v>5</v>
      </c>
      <c r="I12" s="57">
        <f>G12*H12</f>
        <v>1800000</v>
      </c>
      <c r="J12" s="39">
        <f t="shared" si="1"/>
        <v>3240000</v>
      </c>
      <c r="K12" s="54"/>
    </row>
    <row r="13" spans="1:11">
      <c r="A13" s="54"/>
      <c r="B13" s="54"/>
      <c r="C13" s="54"/>
      <c r="D13" s="56">
        <v>360000</v>
      </c>
      <c r="E13" s="57">
        <v>4</v>
      </c>
      <c r="F13" s="57">
        <f t="shared" si="0"/>
        <v>1440000</v>
      </c>
      <c r="G13" s="56">
        <v>360000</v>
      </c>
      <c r="H13" s="57">
        <v>5</v>
      </c>
      <c r="I13" s="57">
        <f t="shared" ref="I13:I18" si="2">G13*H13</f>
        <v>1800000</v>
      </c>
      <c r="J13" s="39">
        <f t="shared" si="1"/>
        <v>3240000</v>
      </c>
      <c r="K13" s="54"/>
    </row>
    <row r="14" spans="1:11">
      <c r="A14" s="54"/>
      <c r="B14" s="54"/>
      <c r="C14" s="54"/>
      <c r="D14" s="56">
        <v>360000</v>
      </c>
      <c r="E14" s="57">
        <v>4</v>
      </c>
      <c r="F14" s="57">
        <f t="shared" si="0"/>
        <v>1440000</v>
      </c>
      <c r="G14" s="56">
        <v>360000</v>
      </c>
      <c r="H14" s="57">
        <v>5</v>
      </c>
      <c r="I14" s="57">
        <f t="shared" si="2"/>
        <v>1800000</v>
      </c>
      <c r="J14" s="39">
        <f t="shared" si="1"/>
        <v>3240000</v>
      </c>
      <c r="K14" s="54"/>
    </row>
    <row r="15" spans="1:11">
      <c r="A15" s="54"/>
      <c r="B15" s="54"/>
      <c r="C15" s="54"/>
      <c r="D15" s="56">
        <v>360000</v>
      </c>
      <c r="E15" s="57">
        <v>4</v>
      </c>
      <c r="F15" s="57">
        <f t="shared" si="0"/>
        <v>1440000</v>
      </c>
      <c r="G15" s="56">
        <v>360000</v>
      </c>
      <c r="H15" s="57">
        <v>5</v>
      </c>
      <c r="I15" s="57">
        <f t="shared" si="2"/>
        <v>1800000</v>
      </c>
      <c r="J15" s="39">
        <f t="shared" si="1"/>
        <v>3240000</v>
      </c>
      <c r="K15" s="54"/>
    </row>
    <row r="16" spans="1:11">
      <c r="A16" s="54"/>
      <c r="B16" s="54"/>
      <c r="C16" s="54"/>
      <c r="D16" s="56">
        <v>360000</v>
      </c>
      <c r="E16" s="57">
        <v>4</v>
      </c>
      <c r="F16" s="57">
        <f t="shared" si="0"/>
        <v>1440000</v>
      </c>
      <c r="G16" s="56">
        <v>360000</v>
      </c>
      <c r="H16" s="57">
        <v>5</v>
      </c>
      <c r="I16" s="57">
        <f t="shared" si="2"/>
        <v>1800000</v>
      </c>
      <c r="J16" s="39">
        <f t="shared" si="1"/>
        <v>3240000</v>
      </c>
      <c r="K16" s="54"/>
    </row>
    <row r="17" spans="1:11">
      <c r="A17" s="54"/>
      <c r="B17" s="54"/>
      <c r="C17" s="54"/>
      <c r="D17" s="56">
        <v>360000</v>
      </c>
      <c r="E17" s="57">
        <v>4</v>
      </c>
      <c r="F17" s="57">
        <f t="shared" si="0"/>
        <v>1440000</v>
      </c>
      <c r="G17" s="56">
        <v>360000</v>
      </c>
      <c r="H17" s="57">
        <v>5</v>
      </c>
      <c r="I17" s="57">
        <f t="shared" si="2"/>
        <v>1800000</v>
      </c>
      <c r="J17" s="39">
        <f t="shared" si="1"/>
        <v>3240000</v>
      </c>
      <c r="K17" s="54"/>
    </row>
    <row r="18" spans="1:11">
      <c r="A18" s="54"/>
      <c r="B18" s="9" t="s">
        <v>2</v>
      </c>
      <c r="C18" s="54"/>
      <c r="D18" s="56">
        <v>360000</v>
      </c>
      <c r="E18" s="57">
        <v>4</v>
      </c>
      <c r="F18" s="57">
        <f t="shared" si="0"/>
        <v>1440000</v>
      </c>
      <c r="G18" s="56">
        <v>360000</v>
      </c>
      <c r="H18" s="57">
        <v>5</v>
      </c>
      <c r="I18" s="57">
        <f t="shared" si="2"/>
        <v>1800000</v>
      </c>
      <c r="J18" s="39">
        <f t="shared" si="1"/>
        <v>3240000</v>
      </c>
      <c r="K18" s="54"/>
    </row>
    <row r="19" spans="1:11">
      <c r="A19" s="53"/>
    </row>
    <row r="20" spans="1:11">
      <c r="E20" s="23"/>
      <c r="F20" s="29" t="s">
        <v>48</v>
      </c>
      <c r="G20" s="23"/>
    </row>
    <row r="21" spans="1:11">
      <c r="B21" s="23" t="s">
        <v>3</v>
      </c>
      <c r="F21" s="23" t="s">
        <v>30</v>
      </c>
      <c r="G21" s="23"/>
    </row>
  </sheetData>
  <mergeCells count="9">
    <mergeCell ref="A5:K5"/>
    <mergeCell ref="A6:K6"/>
    <mergeCell ref="D7:F7"/>
    <mergeCell ref="G7:I7"/>
    <mergeCell ref="C7:C8"/>
    <mergeCell ref="A7:A8"/>
    <mergeCell ref="B7:B8"/>
    <mergeCell ref="J7:J8"/>
    <mergeCell ref="K7:K8"/>
  </mergeCells>
  <pageMargins left="0.24" right="0.16" top="0.2" bottom="0.2" header="0.2" footer="0.3"/>
  <pageSetup paperSize="9" scale="8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754D9-F226-4A66-A442-905C2A436642}">
  <sheetPr>
    <pageSetUpPr fitToPage="1"/>
  </sheetPr>
  <dimension ref="A1:M20"/>
  <sheetViews>
    <sheetView workbookViewId="0">
      <selection activeCell="B8" sqref="B8:F8"/>
    </sheetView>
  </sheetViews>
  <sheetFormatPr defaultRowHeight="18.75"/>
  <cols>
    <col min="1" max="1" width="4.77734375" customWidth="1"/>
    <col min="2" max="2" width="18.88671875" customWidth="1"/>
    <col min="3" max="3" width="12.33203125" customWidth="1"/>
    <col min="4" max="4" width="9.33203125" customWidth="1"/>
    <col min="5" max="5" width="6.33203125" customWidth="1"/>
    <col min="6" max="6" width="8.77734375" customWidth="1"/>
    <col min="7" max="7" width="8.44140625" customWidth="1"/>
    <col min="8" max="8" width="6.33203125" customWidth="1"/>
  </cols>
  <sheetData>
    <row r="1" spans="1:11">
      <c r="B1" s="7"/>
      <c r="C1" s="7"/>
      <c r="D1" s="7"/>
      <c r="E1" s="7"/>
      <c r="F1" s="7"/>
      <c r="G1" s="10" t="s">
        <v>64</v>
      </c>
    </row>
    <row r="2" spans="1:11">
      <c r="A2" s="8" t="s">
        <v>46</v>
      </c>
      <c r="B2" s="52"/>
      <c r="C2" s="52"/>
      <c r="D2" s="52"/>
      <c r="E2" s="52"/>
      <c r="F2" s="52"/>
      <c r="G2" s="52"/>
    </row>
    <row r="3" spans="1:11">
      <c r="A3" s="7" t="s">
        <v>60</v>
      </c>
      <c r="B3" s="52"/>
      <c r="C3" s="52"/>
      <c r="D3" s="52"/>
      <c r="E3" s="52"/>
      <c r="F3" s="52"/>
      <c r="G3" s="52"/>
    </row>
    <row r="4" spans="1:11">
      <c r="A4" s="52"/>
      <c r="B4" s="52"/>
      <c r="C4" s="52"/>
      <c r="D4" s="52"/>
      <c r="E4" s="52"/>
      <c r="F4" s="52"/>
      <c r="G4" s="52"/>
    </row>
    <row r="5" spans="1:11">
      <c r="A5" s="220" t="s">
        <v>75</v>
      </c>
      <c r="B5" s="220"/>
      <c r="C5" s="220"/>
      <c r="D5" s="220"/>
      <c r="E5" s="220"/>
      <c r="F5" s="220"/>
      <c r="G5" s="220"/>
      <c r="H5" s="220"/>
      <c r="I5" s="220"/>
      <c r="J5" s="220"/>
      <c r="K5" s="220"/>
    </row>
    <row r="6" spans="1:11" ht="18.75" customHeight="1">
      <c r="A6" s="217" t="s">
        <v>1</v>
      </c>
      <c r="B6" s="217" t="s">
        <v>4</v>
      </c>
      <c r="C6" s="217" t="s">
        <v>34</v>
      </c>
      <c r="D6" s="209" t="s">
        <v>52</v>
      </c>
      <c r="E6" s="209"/>
      <c r="F6" s="209"/>
      <c r="G6" s="209" t="s">
        <v>53</v>
      </c>
      <c r="H6" s="209"/>
      <c r="I6" s="209"/>
      <c r="J6" s="218" t="s">
        <v>107</v>
      </c>
      <c r="K6" s="221" t="s">
        <v>7</v>
      </c>
    </row>
    <row r="7" spans="1:11" ht="52.5" customHeight="1">
      <c r="A7" s="217"/>
      <c r="B7" s="217"/>
      <c r="C7" s="217"/>
      <c r="D7" s="55" t="s">
        <v>65</v>
      </c>
      <c r="E7" s="55" t="s">
        <v>12</v>
      </c>
      <c r="F7" s="55" t="s">
        <v>66</v>
      </c>
      <c r="G7" s="55" t="s">
        <v>65</v>
      </c>
      <c r="H7" s="55" t="s">
        <v>12</v>
      </c>
      <c r="I7" s="55" t="s">
        <v>66</v>
      </c>
      <c r="J7" s="219"/>
      <c r="K7" s="221"/>
    </row>
    <row r="8" spans="1:11" ht="24" customHeight="1">
      <c r="A8" s="55"/>
      <c r="B8" s="93" t="s">
        <v>0</v>
      </c>
      <c r="C8" s="78"/>
      <c r="D8" s="78"/>
      <c r="E8" s="79"/>
      <c r="F8" s="94">
        <f>SUM(F9:F17)</f>
        <v>540</v>
      </c>
      <c r="G8" s="94"/>
      <c r="H8" s="55"/>
      <c r="I8" s="94">
        <f>SUM(I9:I17)</f>
        <v>675</v>
      </c>
      <c r="J8" s="94">
        <f>SUM(J9:J17)</f>
        <v>1215</v>
      </c>
      <c r="K8" s="75"/>
    </row>
    <row r="9" spans="1:11">
      <c r="A9" s="54"/>
      <c r="B9" s="54"/>
      <c r="C9" s="54"/>
      <c r="D9" s="54">
        <v>15</v>
      </c>
      <c r="E9" s="54">
        <v>4</v>
      </c>
      <c r="F9" s="54">
        <f>D9*E9</f>
        <v>60</v>
      </c>
      <c r="G9" s="54">
        <v>15</v>
      </c>
      <c r="H9" s="54">
        <v>5</v>
      </c>
      <c r="I9" s="54">
        <f t="shared" ref="I9:I17" si="0">G9*H9</f>
        <v>75</v>
      </c>
      <c r="J9" s="77">
        <f>SUM(F9,I9)</f>
        <v>135</v>
      </c>
      <c r="K9" s="59"/>
    </row>
    <row r="10" spans="1:11">
      <c r="A10" s="54"/>
      <c r="B10" s="54"/>
      <c r="C10" s="54"/>
      <c r="D10" s="54">
        <v>15</v>
      </c>
      <c r="E10" s="54">
        <v>4</v>
      </c>
      <c r="F10" s="54">
        <f t="shared" ref="F10:F17" si="1">D10*E10</f>
        <v>60</v>
      </c>
      <c r="G10" s="54">
        <v>15</v>
      </c>
      <c r="H10" s="54">
        <v>5</v>
      </c>
      <c r="I10" s="54">
        <f t="shared" si="0"/>
        <v>75</v>
      </c>
      <c r="J10" s="77">
        <f t="shared" ref="J10:J17" si="2">SUM(F10,I10)</f>
        <v>135</v>
      </c>
      <c r="K10" s="59"/>
    </row>
    <row r="11" spans="1:11">
      <c r="A11" s="54"/>
      <c r="B11" s="54"/>
      <c r="C11" s="54"/>
      <c r="D11" s="54">
        <v>15</v>
      </c>
      <c r="E11" s="54">
        <v>4</v>
      </c>
      <c r="F11" s="54">
        <f t="shared" si="1"/>
        <v>60</v>
      </c>
      <c r="G11" s="54">
        <v>15</v>
      </c>
      <c r="H11" s="54">
        <v>5</v>
      </c>
      <c r="I11" s="54">
        <f t="shared" si="0"/>
        <v>75</v>
      </c>
      <c r="J11" s="77">
        <f t="shared" si="2"/>
        <v>135</v>
      </c>
      <c r="K11" s="59"/>
    </row>
    <row r="12" spans="1:11">
      <c r="A12" s="54"/>
      <c r="B12" s="54"/>
      <c r="C12" s="54"/>
      <c r="D12" s="54">
        <v>15</v>
      </c>
      <c r="E12" s="54">
        <v>4</v>
      </c>
      <c r="F12" s="54">
        <f t="shared" si="1"/>
        <v>60</v>
      </c>
      <c r="G12" s="54">
        <v>15</v>
      </c>
      <c r="H12" s="54">
        <v>5</v>
      </c>
      <c r="I12" s="54">
        <f t="shared" si="0"/>
        <v>75</v>
      </c>
      <c r="J12" s="77">
        <f t="shared" si="2"/>
        <v>135</v>
      </c>
      <c r="K12" s="59"/>
    </row>
    <row r="13" spans="1:11">
      <c r="A13" s="54"/>
      <c r="B13" s="54"/>
      <c r="C13" s="54"/>
      <c r="D13" s="54">
        <v>15</v>
      </c>
      <c r="E13" s="54">
        <v>4</v>
      </c>
      <c r="F13" s="54">
        <f t="shared" si="1"/>
        <v>60</v>
      </c>
      <c r="G13" s="54">
        <v>15</v>
      </c>
      <c r="H13" s="54">
        <v>5</v>
      </c>
      <c r="I13" s="54">
        <f t="shared" si="0"/>
        <v>75</v>
      </c>
      <c r="J13" s="77">
        <f t="shared" si="2"/>
        <v>135</v>
      </c>
      <c r="K13" s="59"/>
    </row>
    <row r="14" spans="1:11">
      <c r="A14" s="54"/>
      <c r="B14" s="54"/>
      <c r="C14" s="54"/>
      <c r="D14" s="54">
        <v>15</v>
      </c>
      <c r="E14" s="54">
        <v>4</v>
      </c>
      <c r="F14" s="54">
        <f t="shared" si="1"/>
        <v>60</v>
      </c>
      <c r="G14" s="54">
        <v>15</v>
      </c>
      <c r="H14" s="54">
        <v>5</v>
      </c>
      <c r="I14" s="54">
        <f t="shared" si="0"/>
        <v>75</v>
      </c>
      <c r="J14" s="77">
        <f t="shared" si="2"/>
        <v>135</v>
      </c>
      <c r="K14" s="59"/>
    </row>
    <row r="15" spans="1:11">
      <c r="A15" s="54"/>
      <c r="B15" s="54"/>
      <c r="C15" s="54"/>
      <c r="D15" s="54">
        <v>15</v>
      </c>
      <c r="E15" s="54">
        <v>4</v>
      </c>
      <c r="F15" s="54">
        <f t="shared" si="1"/>
        <v>60</v>
      </c>
      <c r="G15" s="54">
        <v>15</v>
      </c>
      <c r="H15" s="54">
        <v>5</v>
      </c>
      <c r="I15" s="54">
        <f t="shared" si="0"/>
        <v>75</v>
      </c>
      <c r="J15" s="77">
        <f t="shared" si="2"/>
        <v>135</v>
      </c>
      <c r="K15" s="59"/>
    </row>
    <row r="16" spans="1:11">
      <c r="A16" s="54"/>
      <c r="B16" s="54"/>
      <c r="C16" s="54"/>
      <c r="D16" s="54">
        <v>15</v>
      </c>
      <c r="E16" s="54">
        <v>4</v>
      </c>
      <c r="F16" s="54">
        <f t="shared" si="1"/>
        <v>60</v>
      </c>
      <c r="G16" s="54">
        <v>15</v>
      </c>
      <c r="H16" s="54">
        <v>5</v>
      </c>
      <c r="I16" s="54">
        <f t="shared" si="0"/>
        <v>75</v>
      </c>
      <c r="J16" s="77">
        <f t="shared" si="2"/>
        <v>135</v>
      </c>
      <c r="K16" s="59"/>
    </row>
    <row r="17" spans="1:13">
      <c r="A17" s="54"/>
      <c r="B17" s="9" t="s">
        <v>2</v>
      </c>
      <c r="C17" s="54"/>
      <c r="D17" s="54">
        <v>15</v>
      </c>
      <c r="E17" s="54">
        <v>4</v>
      </c>
      <c r="F17" s="54">
        <f t="shared" si="1"/>
        <v>60</v>
      </c>
      <c r="G17" s="54">
        <v>15</v>
      </c>
      <c r="H17" s="54">
        <v>5</v>
      </c>
      <c r="I17" s="54">
        <f t="shared" si="0"/>
        <v>75</v>
      </c>
      <c r="J17" s="77">
        <f t="shared" si="2"/>
        <v>135</v>
      </c>
      <c r="K17" s="59"/>
    </row>
    <row r="18" spans="1:13">
      <c r="A18" s="53"/>
    </row>
    <row r="19" spans="1:13">
      <c r="F19" s="23"/>
      <c r="G19" s="29" t="s">
        <v>48</v>
      </c>
      <c r="H19" s="23"/>
      <c r="L19" s="23"/>
      <c r="M19" s="22"/>
    </row>
    <row r="20" spans="1:13">
      <c r="B20" s="23" t="s">
        <v>3</v>
      </c>
      <c r="G20" s="23" t="s">
        <v>30</v>
      </c>
      <c r="H20" s="23"/>
      <c r="L20" s="23"/>
      <c r="M20" s="22"/>
    </row>
  </sheetData>
  <mergeCells count="8">
    <mergeCell ref="A5:K5"/>
    <mergeCell ref="D6:F6"/>
    <mergeCell ref="G6:I6"/>
    <mergeCell ref="K6:K7"/>
    <mergeCell ref="C6:C7"/>
    <mergeCell ref="B6:B7"/>
    <mergeCell ref="A6:A7"/>
    <mergeCell ref="J6:J7"/>
  </mergeCells>
  <pageMargins left="0.2" right="0.2" top="0.16" bottom="0.24" header="0.3" footer="0.3"/>
  <pageSetup paperSize="9" scale="85"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D40C0-D578-4C58-AF9E-932EE7A05F65}">
  <sheetPr>
    <pageSetUpPr fitToPage="1"/>
  </sheetPr>
  <dimension ref="A1:L25"/>
  <sheetViews>
    <sheetView workbookViewId="0">
      <selection activeCell="B9" sqref="B9:G9"/>
    </sheetView>
  </sheetViews>
  <sheetFormatPr defaultRowHeight="15"/>
  <cols>
    <col min="1" max="1" width="3.88671875" style="17" customWidth="1"/>
    <col min="2" max="3" width="15" style="17" customWidth="1"/>
    <col min="4" max="4" width="10" style="17" customWidth="1"/>
    <col min="5" max="5" width="8.6640625" style="17" customWidth="1"/>
    <col min="6" max="6" width="5.6640625" style="17" customWidth="1"/>
    <col min="7" max="8" width="9.88671875" style="17" customWidth="1"/>
    <col min="9" max="9" width="6.77734375" style="17" customWidth="1"/>
    <col min="10" max="11" width="9.88671875" style="17" customWidth="1"/>
    <col min="12" max="12" width="8.6640625" style="17" customWidth="1"/>
    <col min="13" max="16384" width="8.88671875" style="17"/>
  </cols>
  <sheetData>
    <row r="1" spans="1:12" ht="15.75">
      <c r="A1" s="4" t="s">
        <v>46</v>
      </c>
      <c r="J1" s="10" t="s">
        <v>73</v>
      </c>
      <c r="K1" s="10"/>
    </row>
    <row r="2" spans="1:12" ht="15.75">
      <c r="A2" s="5" t="s">
        <v>27</v>
      </c>
    </row>
    <row r="4" spans="1:12">
      <c r="A4" s="224" t="s">
        <v>67</v>
      </c>
      <c r="B4" s="224"/>
      <c r="C4" s="224"/>
      <c r="D4" s="224"/>
      <c r="E4" s="224"/>
      <c r="F4" s="224"/>
      <c r="G4" s="224"/>
      <c r="H4" s="224"/>
      <c r="I4" s="224"/>
      <c r="J4" s="224"/>
      <c r="K4" s="224"/>
      <c r="L4" s="224"/>
    </row>
    <row r="5" spans="1:12">
      <c r="A5" s="224" t="s">
        <v>74</v>
      </c>
      <c r="B5" s="224"/>
      <c r="C5" s="224"/>
      <c r="D5" s="224"/>
      <c r="E5" s="224"/>
      <c r="F5" s="224"/>
      <c r="G5" s="224"/>
      <c r="H5" s="224"/>
      <c r="I5" s="224"/>
      <c r="J5" s="224"/>
      <c r="K5" s="224"/>
      <c r="L5" s="224"/>
    </row>
    <row r="6" spans="1:12">
      <c r="E6" s="18"/>
      <c r="F6" s="18"/>
      <c r="G6" s="18"/>
      <c r="H6" s="18"/>
      <c r="I6" s="18"/>
      <c r="J6" s="18"/>
      <c r="K6" s="18"/>
      <c r="L6" s="24"/>
    </row>
    <row r="7" spans="1:12" ht="27" customHeight="1">
      <c r="A7" s="222" t="s">
        <v>5</v>
      </c>
      <c r="B7" s="222" t="s">
        <v>4</v>
      </c>
      <c r="C7" s="222" t="s">
        <v>45</v>
      </c>
      <c r="D7" s="222" t="s">
        <v>70</v>
      </c>
      <c r="E7" s="225" t="s">
        <v>68</v>
      </c>
      <c r="F7" s="226"/>
      <c r="G7" s="227"/>
      <c r="H7" s="225" t="s">
        <v>69</v>
      </c>
      <c r="I7" s="226"/>
      <c r="J7" s="227"/>
      <c r="K7" s="222" t="s">
        <v>108</v>
      </c>
      <c r="L7" s="222" t="s">
        <v>9</v>
      </c>
    </row>
    <row r="8" spans="1:12" ht="45">
      <c r="A8" s="223"/>
      <c r="B8" s="223"/>
      <c r="C8" s="228"/>
      <c r="D8" s="228"/>
      <c r="E8" s="60" t="s">
        <v>72</v>
      </c>
      <c r="F8" s="60" t="s">
        <v>24</v>
      </c>
      <c r="G8" s="60" t="s">
        <v>71</v>
      </c>
      <c r="H8" s="60" t="s">
        <v>72</v>
      </c>
      <c r="I8" s="60" t="s">
        <v>24</v>
      </c>
      <c r="J8" s="60" t="s">
        <v>71</v>
      </c>
      <c r="K8" s="228"/>
      <c r="L8" s="223"/>
    </row>
    <row r="9" spans="1:12" s="19" customFormat="1" ht="24.75" customHeight="1">
      <c r="A9" s="78"/>
      <c r="B9" s="93" t="s">
        <v>0</v>
      </c>
      <c r="C9" s="78"/>
      <c r="D9" s="78"/>
      <c r="E9" s="79"/>
      <c r="F9" s="79"/>
      <c r="G9" s="83">
        <f>SUM(G10:G18)</f>
        <v>5400000</v>
      </c>
      <c r="H9" s="80"/>
      <c r="I9" s="80"/>
      <c r="J9" s="83">
        <f>SUM(J10:J18)</f>
        <v>6750000</v>
      </c>
      <c r="K9" s="83">
        <f>SUM(K10:K18)</f>
        <v>12150000</v>
      </c>
      <c r="L9" s="78"/>
    </row>
    <row r="10" spans="1:12" s="19" customFormat="1" ht="15.75">
      <c r="A10" s="42"/>
      <c r="B10" s="43"/>
      <c r="C10" s="43"/>
      <c r="D10" s="43"/>
      <c r="E10" s="81">
        <v>150000</v>
      </c>
      <c r="F10" s="79">
        <v>4</v>
      </c>
      <c r="G10" s="82">
        <f>E10*F10</f>
        <v>600000</v>
      </c>
      <c r="H10" s="81">
        <v>150000</v>
      </c>
      <c r="I10" s="79">
        <v>5</v>
      </c>
      <c r="J10" s="82">
        <f>H10*I10</f>
        <v>750000</v>
      </c>
      <c r="K10" s="77">
        <f>SUM(G10,J10)</f>
        <v>1350000</v>
      </c>
      <c r="L10" s="78"/>
    </row>
    <row r="11" spans="1:12" s="19" customFormat="1" ht="15.75">
      <c r="A11" s="42"/>
      <c r="B11" s="43"/>
      <c r="C11" s="43"/>
      <c r="D11" s="43"/>
      <c r="E11" s="81">
        <v>150000</v>
      </c>
      <c r="F11" s="79">
        <v>4</v>
      </c>
      <c r="G11" s="82">
        <f t="shared" ref="G11:G18" si="0">E11*F11</f>
        <v>600000</v>
      </c>
      <c r="H11" s="81">
        <v>150000</v>
      </c>
      <c r="I11" s="79">
        <v>5</v>
      </c>
      <c r="J11" s="82">
        <f t="shared" ref="J11:J18" si="1">H11*I11</f>
        <v>750000</v>
      </c>
      <c r="K11" s="77">
        <f t="shared" ref="K11:K18" si="2">SUM(G11,J11)</f>
        <v>1350000</v>
      </c>
      <c r="L11" s="78"/>
    </row>
    <row r="12" spans="1:12" s="19" customFormat="1" ht="15.75">
      <c r="A12" s="42"/>
      <c r="B12" s="43"/>
      <c r="C12" s="43"/>
      <c r="D12" s="43"/>
      <c r="E12" s="81">
        <v>150000</v>
      </c>
      <c r="F12" s="79">
        <v>4</v>
      </c>
      <c r="G12" s="82">
        <f t="shared" si="0"/>
        <v>600000</v>
      </c>
      <c r="H12" s="81">
        <v>150000</v>
      </c>
      <c r="I12" s="79">
        <v>5</v>
      </c>
      <c r="J12" s="82">
        <f t="shared" si="1"/>
        <v>750000</v>
      </c>
      <c r="K12" s="77">
        <f t="shared" si="2"/>
        <v>1350000</v>
      </c>
      <c r="L12" s="78"/>
    </row>
    <row r="13" spans="1:12" s="19" customFormat="1" ht="15.75">
      <c r="A13" s="42"/>
      <c r="B13" s="43"/>
      <c r="C13" s="43"/>
      <c r="D13" s="43"/>
      <c r="E13" s="81">
        <v>150000</v>
      </c>
      <c r="F13" s="79">
        <v>4</v>
      </c>
      <c r="G13" s="82">
        <f t="shared" si="0"/>
        <v>600000</v>
      </c>
      <c r="H13" s="81">
        <v>150000</v>
      </c>
      <c r="I13" s="79">
        <v>5</v>
      </c>
      <c r="J13" s="82">
        <f t="shared" si="1"/>
        <v>750000</v>
      </c>
      <c r="K13" s="77">
        <f t="shared" si="2"/>
        <v>1350000</v>
      </c>
      <c r="L13" s="78"/>
    </row>
    <row r="14" spans="1:12" s="19" customFormat="1" ht="15.75">
      <c r="A14" s="42"/>
      <c r="B14" s="43"/>
      <c r="C14" s="43"/>
      <c r="D14" s="43"/>
      <c r="E14" s="81">
        <v>150000</v>
      </c>
      <c r="F14" s="79">
        <v>4</v>
      </c>
      <c r="G14" s="82">
        <f t="shared" si="0"/>
        <v>600000</v>
      </c>
      <c r="H14" s="81">
        <v>150000</v>
      </c>
      <c r="I14" s="79">
        <v>5</v>
      </c>
      <c r="J14" s="82">
        <f t="shared" si="1"/>
        <v>750000</v>
      </c>
      <c r="K14" s="77">
        <f t="shared" si="2"/>
        <v>1350000</v>
      </c>
      <c r="L14" s="78"/>
    </row>
    <row r="15" spans="1:12" s="19" customFormat="1" ht="15.75">
      <c r="A15" s="42"/>
      <c r="B15" s="43"/>
      <c r="C15" s="43"/>
      <c r="D15" s="43"/>
      <c r="E15" s="81">
        <v>150000</v>
      </c>
      <c r="F15" s="79">
        <v>4</v>
      </c>
      <c r="G15" s="82">
        <f t="shared" si="0"/>
        <v>600000</v>
      </c>
      <c r="H15" s="81">
        <v>150000</v>
      </c>
      <c r="I15" s="79">
        <v>5</v>
      </c>
      <c r="J15" s="82">
        <f t="shared" si="1"/>
        <v>750000</v>
      </c>
      <c r="K15" s="77">
        <f t="shared" si="2"/>
        <v>1350000</v>
      </c>
      <c r="L15" s="78"/>
    </row>
    <row r="16" spans="1:12" s="19" customFormat="1" ht="15.75">
      <c r="A16" s="42"/>
      <c r="B16" s="43"/>
      <c r="C16" s="43"/>
      <c r="D16" s="43"/>
      <c r="E16" s="81">
        <v>150000</v>
      </c>
      <c r="F16" s="79">
        <v>4</v>
      </c>
      <c r="G16" s="82">
        <f t="shared" si="0"/>
        <v>600000</v>
      </c>
      <c r="H16" s="81">
        <v>150000</v>
      </c>
      <c r="I16" s="79">
        <v>5</v>
      </c>
      <c r="J16" s="82">
        <f t="shared" si="1"/>
        <v>750000</v>
      </c>
      <c r="K16" s="77">
        <f t="shared" si="2"/>
        <v>1350000</v>
      </c>
      <c r="L16" s="78"/>
    </row>
    <row r="17" spans="1:12" s="19" customFormat="1" ht="15.75">
      <c r="A17" s="42"/>
      <c r="B17" s="46"/>
      <c r="C17" s="46"/>
      <c r="D17" s="46"/>
      <c r="E17" s="81">
        <v>150000</v>
      </c>
      <c r="F17" s="79">
        <v>4</v>
      </c>
      <c r="G17" s="82">
        <f t="shared" si="0"/>
        <v>600000</v>
      </c>
      <c r="H17" s="81">
        <v>150000</v>
      </c>
      <c r="I17" s="79">
        <v>5</v>
      </c>
      <c r="J17" s="82">
        <f t="shared" si="1"/>
        <v>750000</v>
      </c>
      <c r="K17" s="77">
        <f t="shared" si="2"/>
        <v>1350000</v>
      </c>
      <c r="L17" s="78"/>
    </row>
    <row r="18" spans="1:12" s="19" customFormat="1" ht="15.75">
      <c r="A18" s="42"/>
      <c r="B18" s="43"/>
      <c r="C18" s="43"/>
      <c r="D18" s="43"/>
      <c r="E18" s="81">
        <v>150000</v>
      </c>
      <c r="F18" s="79">
        <v>4</v>
      </c>
      <c r="G18" s="82">
        <f t="shared" si="0"/>
        <v>600000</v>
      </c>
      <c r="H18" s="81">
        <v>150000</v>
      </c>
      <c r="I18" s="79">
        <v>5</v>
      </c>
      <c r="J18" s="82">
        <f t="shared" si="1"/>
        <v>750000</v>
      </c>
      <c r="K18" s="77">
        <f t="shared" si="2"/>
        <v>1350000</v>
      </c>
      <c r="L18" s="78"/>
    </row>
    <row r="19" spans="1:12" s="19" customFormat="1" ht="14.25">
      <c r="A19" s="78"/>
      <c r="B19" s="78"/>
      <c r="C19" s="78"/>
      <c r="D19" s="78"/>
      <c r="E19" s="78"/>
      <c r="F19" s="78"/>
      <c r="G19" s="80"/>
      <c r="H19" s="80"/>
      <c r="I19" s="80"/>
      <c r="J19" s="80"/>
      <c r="K19" s="80"/>
      <c r="L19" s="78"/>
    </row>
    <row r="21" spans="1:12">
      <c r="E21" s="19"/>
      <c r="F21" s="21" t="s">
        <v>47</v>
      </c>
    </row>
    <row r="22" spans="1:12">
      <c r="B22" s="20" t="s">
        <v>3</v>
      </c>
      <c r="C22" s="20"/>
      <c r="D22" s="20"/>
      <c r="E22" s="19"/>
      <c r="F22" s="19"/>
      <c r="G22" s="19" t="s">
        <v>26</v>
      </c>
      <c r="H22" s="19"/>
      <c r="I22" s="19"/>
      <c r="J22" s="19"/>
      <c r="K22" s="19"/>
    </row>
    <row r="25" spans="1:12" ht="15.75">
      <c r="B25" s="25" t="s">
        <v>33</v>
      </c>
      <c r="C25" s="25"/>
      <c r="D25" s="25"/>
    </row>
  </sheetData>
  <mergeCells count="10">
    <mergeCell ref="L7:L8"/>
    <mergeCell ref="A7:A8"/>
    <mergeCell ref="B7:B8"/>
    <mergeCell ref="A5:L5"/>
    <mergeCell ref="A4:L4"/>
    <mergeCell ref="E7:G7"/>
    <mergeCell ref="H7:J7"/>
    <mergeCell ref="C7:C8"/>
    <mergeCell ref="D7:D8"/>
    <mergeCell ref="K7:K8"/>
  </mergeCells>
  <pageMargins left="0.118110236220472" right="0.118110236220472" top="0.2" bottom="0.28999999999999998" header="0.2" footer="0.31496062992126"/>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43CE-9051-49CE-8068-6071791F9689}">
  <sheetPr>
    <pageSetUpPr fitToPage="1"/>
  </sheetPr>
  <dimension ref="A1:N19"/>
  <sheetViews>
    <sheetView workbookViewId="0">
      <selection activeCell="K2" sqref="K2"/>
    </sheetView>
  </sheetViews>
  <sheetFormatPr defaultColWidth="7.5546875" defaultRowHeight="18.75"/>
  <cols>
    <col min="1" max="1" width="4.21875" style="6" customWidth="1"/>
    <col min="2" max="2" width="18.88671875" style="6" customWidth="1"/>
    <col min="3" max="3" width="14.21875" style="6" customWidth="1"/>
    <col min="4" max="4" width="11.44140625" style="6" customWidth="1"/>
    <col min="5" max="5" width="5" style="6" customWidth="1"/>
    <col min="6" max="6" width="8.109375" style="6" customWidth="1"/>
    <col min="7" max="7" width="7" style="6" customWidth="1"/>
    <col min="8" max="8" width="11.33203125" style="6" customWidth="1"/>
    <col min="9" max="9" width="4.88671875" style="6" customWidth="1"/>
    <col min="10" max="10" width="9" style="6" customWidth="1"/>
    <col min="11" max="11" width="7.77734375" style="6" customWidth="1"/>
    <col min="12" max="12" width="6.77734375" style="6" bestFit="1" customWidth="1"/>
    <col min="13" max="13" width="11" style="6" customWidth="1"/>
    <col min="14" max="14" width="7" style="6" bestFit="1" customWidth="1"/>
    <col min="15" max="239" width="8.88671875" style="6" customWidth="1"/>
    <col min="240" max="240" width="4.21875" style="6" customWidth="1"/>
    <col min="241" max="241" width="23.77734375" style="6" customWidth="1"/>
    <col min="242" max="242" width="8.21875" style="6" bestFit="1" customWidth="1"/>
    <col min="243" max="243" width="8.21875" style="6" customWidth="1"/>
    <col min="244" max="244" width="5" style="6" customWidth="1"/>
    <col min="245" max="245" width="7.21875" style="6" customWidth="1"/>
    <col min="246" max="246" width="7" style="6" customWidth="1"/>
    <col min="247" max="247" width="4.77734375" style="6" bestFit="1" customWidth="1"/>
    <col min="248" max="248" width="5.88671875" style="6" customWidth="1"/>
    <col min="249" max="249" width="7.6640625" style="6" customWidth="1"/>
    <col min="250" max="250" width="7.77734375" style="6" customWidth="1"/>
    <col min="251" max="251" width="6.33203125" style="6" customWidth="1"/>
    <col min="252" max="252" width="7.77734375" style="6" bestFit="1" customWidth="1"/>
    <col min="253" max="253" width="5" style="6" customWidth="1"/>
    <col min="254" max="254" width="7.21875" style="6" customWidth="1"/>
    <col min="255" max="255" width="7" style="6" customWidth="1"/>
    <col min="256" max="16384" width="7.5546875" style="6"/>
  </cols>
  <sheetData>
    <row r="1" spans="1:14" s="1" customFormat="1" ht="12.75" customHeight="1">
      <c r="A1" s="229" t="s">
        <v>46</v>
      </c>
      <c r="B1" s="229"/>
      <c r="C1" s="30"/>
      <c r="D1" s="30"/>
      <c r="E1" s="12"/>
      <c r="I1" s="12"/>
    </row>
    <row r="2" spans="1:14" s="1" customFormat="1" ht="15.75">
      <c r="A2" s="230" t="s">
        <v>27</v>
      </c>
      <c r="B2" s="230"/>
      <c r="C2" s="12"/>
      <c r="D2" s="12"/>
      <c r="E2" s="12"/>
      <c r="I2" s="12"/>
      <c r="K2" s="10" t="s">
        <v>80</v>
      </c>
    </row>
    <row r="3" spans="1:14" s="1" customFormat="1" ht="12.75">
      <c r="A3" s="230"/>
      <c r="B3" s="230"/>
      <c r="C3" s="12"/>
      <c r="D3" s="12"/>
      <c r="E3" s="12"/>
      <c r="I3" s="12"/>
    </row>
    <row r="4" spans="1:14" s="2" customFormat="1" ht="45" customHeight="1">
      <c r="A4" s="231" t="s">
        <v>97</v>
      </c>
      <c r="B4" s="231"/>
      <c r="C4" s="231"/>
      <c r="D4" s="231"/>
      <c r="E4" s="231"/>
      <c r="F4" s="231"/>
      <c r="G4" s="231"/>
      <c r="H4" s="231"/>
      <c r="I4" s="231"/>
      <c r="J4" s="231"/>
      <c r="K4" s="231"/>
      <c r="L4" s="231"/>
      <c r="M4" s="231"/>
      <c r="N4" s="231"/>
    </row>
    <row r="5" spans="1:14" s="1" customFormat="1" ht="13.5">
      <c r="K5" s="3" t="s">
        <v>6</v>
      </c>
    </row>
    <row r="6" spans="1:14" s="13" customFormat="1" ht="34.5" customHeight="1">
      <c r="A6" s="232" t="s">
        <v>5</v>
      </c>
      <c r="B6" s="232" t="s">
        <v>4</v>
      </c>
      <c r="C6" s="222" t="s">
        <v>70</v>
      </c>
      <c r="D6" s="222" t="s">
        <v>79</v>
      </c>
      <c r="E6" s="235" t="s">
        <v>77</v>
      </c>
      <c r="F6" s="236"/>
      <c r="G6" s="236"/>
      <c r="H6" s="237"/>
      <c r="I6" s="235" t="s">
        <v>77</v>
      </c>
      <c r="J6" s="236"/>
      <c r="K6" s="236"/>
      <c r="L6" s="237"/>
      <c r="M6" s="232" t="s">
        <v>106</v>
      </c>
      <c r="N6" s="232" t="s">
        <v>7</v>
      </c>
    </row>
    <row r="7" spans="1:14" s="13" customFormat="1" ht="58.5" customHeight="1">
      <c r="A7" s="233"/>
      <c r="B7" s="233"/>
      <c r="C7" s="228"/>
      <c r="D7" s="223"/>
      <c r="E7" s="32" t="s">
        <v>16</v>
      </c>
      <c r="F7" s="31" t="s">
        <v>78</v>
      </c>
      <c r="G7" s="31" t="s">
        <v>18</v>
      </c>
      <c r="H7" s="31" t="s">
        <v>19</v>
      </c>
      <c r="I7" s="32" t="s">
        <v>16</v>
      </c>
      <c r="J7" s="31" t="s">
        <v>17</v>
      </c>
      <c r="K7" s="31" t="s">
        <v>18</v>
      </c>
      <c r="L7" s="31" t="s">
        <v>19</v>
      </c>
      <c r="M7" s="234"/>
      <c r="N7" s="233"/>
    </row>
    <row r="8" spans="1:14" s="16" customFormat="1" ht="16.5" customHeight="1">
      <c r="A8" s="14"/>
      <c r="B8" s="15" t="s">
        <v>8</v>
      </c>
      <c r="C8" s="15"/>
      <c r="D8" s="15"/>
      <c r="E8" s="15" t="s">
        <v>10</v>
      </c>
      <c r="F8" s="15" t="s">
        <v>11</v>
      </c>
      <c r="G8" s="15" t="s">
        <v>15</v>
      </c>
      <c r="H8" s="15" t="s">
        <v>20</v>
      </c>
      <c r="I8" s="15" t="s">
        <v>21</v>
      </c>
      <c r="J8" s="15" t="s">
        <v>14</v>
      </c>
      <c r="K8" s="15" t="s">
        <v>13</v>
      </c>
      <c r="L8" s="15" t="s">
        <v>22</v>
      </c>
      <c r="M8" s="15"/>
      <c r="N8" s="15" t="s">
        <v>23</v>
      </c>
    </row>
    <row r="9" spans="1:14" s="2" customFormat="1" ht="19.5" customHeight="1">
      <c r="A9" s="78"/>
      <c r="B9" s="78" t="s">
        <v>0</v>
      </c>
      <c r="C9" s="78"/>
      <c r="D9" s="78"/>
      <c r="E9" s="85"/>
      <c r="F9" s="83">
        <f>SUM(F10:F18)</f>
        <v>9360000</v>
      </c>
      <c r="G9" s="86"/>
      <c r="H9" s="86"/>
      <c r="I9" s="85"/>
      <c r="J9" s="83">
        <f>SUM(J10:J18)</f>
        <v>9360000</v>
      </c>
      <c r="K9" s="86"/>
      <c r="L9" s="86"/>
      <c r="M9" s="83">
        <f>SUM(M10:M18)</f>
        <v>84240000</v>
      </c>
      <c r="N9" s="87"/>
    </row>
    <row r="10" spans="1:14" s="2" customFormat="1" ht="19.5" customHeight="1">
      <c r="A10" s="78"/>
      <c r="B10" s="78"/>
      <c r="C10" s="78"/>
      <c r="D10" s="78"/>
      <c r="E10" s="88">
        <v>4</v>
      </c>
      <c r="F10" s="86">
        <f>2340000*80%</f>
        <v>1872000</v>
      </c>
      <c r="G10" s="86"/>
      <c r="H10" s="86">
        <f>SUM(E10*F10,G10)</f>
        <v>7488000</v>
      </c>
      <c r="I10" s="88">
        <v>5</v>
      </c>
      <c r="J10" s="86">
        <f>2340000*80%</f>
        <v>1872000</v>
      </c>
      <c r="K10" s="86"/>
      <c r="L10" s="86">
        <f>SUM(I10*J10,K10)</f>
        <v>9360000</v>
      </c>
      <c r="M10" s="77">
        <f>SUM(G10,H10,K10,L10)</f>
        <v>16848000</v>
      </c>
      <c r="N10" s="87"/>
    </row>
    <row r="11" spans="1:14" s="2" customFormat="1" ht="19.5" customHeight="1">
      <c r="A11" s="78"/>
      <c r="B11" s="78"/>
      <c r="C11" s="78"/>
      <c r="D11" s="78"/>
      <c r="E11" s="88">
        <v>4</v>
      </c>
      <c r="F11" s="86">
        <f>2340000*80%</f>
        <v>1872000</v>
      </c>
      <c r="G11" s="86"/>
      <c r="H11" s="86">
        <f>SUM(E11*F11,G11)</f>
        <v>7488000</v>
      </c>
      <c r="I11" s="88">
        <v>5</v>
      </c>
      <c r="J11" s="86">
        <f>2340000*80%</f>
        <v>1872000</v>
      </c>
      <c r="K11" s="86"/>
      <c r="L11" s="86">
        <f>SUM(I11*J11,K11)</f>
        <v>9360000</v>
      </c>
      <c r="M11" s="77">
        <f>SUM(G11,H11,K11,L11)</f>
        <v>16848000</v>
      </c>
      <c r="N11" s="87"/>
    </row>
    <row r="12" spans="1:14" s="2" customFormat="1" ht="19.5" customHeight="1">
      <c r="A12" s="78"/>
      <c r="B12" s="78"/>
      <c r="C12" s="78"/>
      <c r="D12" s="78"/>
      <c r="E12" s="88">
        <v>4</v>
      </c>
      <c r="F12" s="86">
        <f>2340000*80%</f>
        <v>1872000</v>
      </c>
      <c r="G12" s="86"/>
      <c r="H12" s="86">
        <f>SUM(E12*F12,G12)</f>
        <v>7488000</v>
      </c>
      <c r="I12" s="88">
        <v>5</v>
      </c>
      <c r="J12" s="86">
        <f>2340000*80%</f>
        <v>1872000</v>
      </c>
      <c r="K12" s="86"/>
      <c r="L12" s="86">
        <f>SUM(I12*J12,K12)</f>
        <v>9360000</v>
      </c>
      <c r="M12" s="77">
        <f>SUM(G12,H12,K12,L12)</f>
        <v>16848000</v>
      </c>
      <c r="N12" s="87"/>
    </row>
    <row r="13" spans="1:14" s="2" customFormat="1" ht="19.5" customHeight="1">
      <c r="A13" s="78"/>
      <c r="B13" s="78"/>
      <c r="C13" s="78"/>
      <c r="D13" s="78"/>
      <c r="E13" s="88">
        <v>4</v>
      </c>
      <c r="F13" s="86">
        <f>2340000*80%</f>
        <v>1872000</v>
      </c>
      <c r="G13" s="86"/>
      <c r="H13" s="86">
        <f>SUM(E13*F13,G13)</f>
        <v>7488000</v>
      </c>
      <c r="I13" s="88">
        <v>5</v>
      </c>
      <c r="J13" s="86">
        <f>2340000*80%</f>
        <v>1872000</v>
      </c>
      <c r="K13" s="86"/>
      <c r="L13" s="86">
        <f>SUM(I13*J13,K13)</f>
        <v>9360000</v>
      </c>
      <c r="M13" s="77">
        <f>SUM(G13,H13,K13,L13)</f>
        <v>16848000</v>
      </c>
      <c r="N13" s="87"/>
    </row>
    <row r="14" spans="1:14" s="2" customFormat="1" ht="19.5" customHeight="1">
      <c r="A14" s="78"/>
      <c r="B14" s="78"/>
      <c r="C14" s="78"/>
      <c r="D14" s="78"/>
      <c r="E14" s="88">
        <v>4</v>
      </c>
      <c r="F14" s="86">
        <f>2340000*80%</f>
        <v>1872000</v>
      </c>
      <c r="G14" s="86"/>
      <c r="H14" s="86">
        <f>SUM(E14*F14,G14)</f>
        <v>7488000</v>
      </c>
      <c r="I14" s="88">
        <v>5</v>
      </c>
      <c r="J14" s="86">
        <f>2340000*80%</f>
        <v>1872000</v>
      </c>
      <c r="K14" s="86"/>
      <c r="L14" s="86">
        <f>SUM(I14*J14,K14)</f>
        <v>9360000</v>
      </c>
      <c r="M14" s="77">
        <f>SUM(G14,H14,K14,L14)</f>
        <v>16848000</v>
      </c>
      <c r="N14" s="87"/>
    </row>
    <row r="15" spans="1:14" s="2" customFormat="1" ht="19.5" customHeight="1">
      <c r="A15" s="78"/>
      <c r="B15" s="78"/>
      <c r="C15" s="78"/>
      <c r="D15" s="78"/>
      <c r="E15" s="85"/>
      <c r="F15" s="86"/>
      <c r="G15" s="86"/>
      <c r="H15" s="86"/>
      <c r="I15" s="85"/>
      <c r="J15" s="86"/>
      <c r="K15" s="86"/>
      <c r="L15" s="86"/>
      <c r="M15" s="86"/>
      <c r="N15" s="87"/>
    </row>
    <row r="16" spans="1:14">
      <c r="A16" s="89"/>
      <c r="B16" s="90"/>
      <c r="C16" s="90"/>
      <c r="D16" s="90"/>
      <c r="E16" s="91"/>
      <c r="F16" s="92"/>
      <c r="G16" s="92"/>
      <c r="H16" s="92"/>
      <c r="I16" s="91"/>
      <c r="J16" s="92"/>
      <c r="K16" s="92"/>
      <c r="L16" s="92"/>
      <c r="M16" s="92"/>
      <c r="N16" s="92"/>
    </row>
    <row r="18" spans="1:11">
      <c r="A18"/>
      <c r="B18"/>
      <c r="C18"/>
      <c r="D18"/>
      <c r="E18" s="23"/>
      <c r="F18" s="23"/>
      <c r="G18" s="23"/>
      <c r="H18" s="29" t="s">
        <v>48</v>
      </c>
      <c r="I18" s="23"/>
      <c r="J18" s="23"/>
      <c r="K18" s="22"/>
    </row>
    <row r="19" spans="1:11">
      <c r="A19"/>
      <c r="B19" s="23" t="s">
        <v>3</v>
      </c>
      <c r="C19"/>
      <c r="D19"/>
      <c r="E19"/>
      <c r="F19" s="23"/>
      <c r="G19" s="23"/>
      <c r="H19" s="23" t="s">
        <v>30</v>
      </c>
      <c r="I19" s="23"/>
      <c r="J19" s="23"/>
      <c r="K19" s="22"/>
    </row>
  </sheetData>
  <mergeCells count="12">
    <mergeCell ref="A1:B1"/>
    <mergeCell ref="A2:B2"/>
    <mergeCell ref="A3:B3"/>
    <mergeCell ref="A4:N4"/>
    <mergeCell ref="A6:A7"/>
    <mergeCell ref="M6:M7"/>
    <mergeCell ref="B6:B7"/>
    <mergeCell ref="E6:H6"/>
    <mergeCell ref="I6:L6"/>
    <mergeCell ref="N6:N7"/>
    <mergeCell ref="C6:C7"/>
    <mergeCell ref="D6:D7"/>
  </mergeCells>
  <pageMargins left="0.31496062992126" right="0.118110236220472" top="0.2" bottom="0.24" header="0.31496062992126" footer="0.31496062992126"/>
  <pageSetup paperSize="9" scale="8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BF0A-974A-42D2-8B53-15B70DB35B9D}">
  <dimension ref="A1:R85"/>
  <sheetViews>
    <sheetView tabSelected="1" workbookViewId="0">
      <selection activeCell="X19" sqref="X19"/>
    </sheetView>
  </sheetViews>
  <sheetFormatPr defaultColWidth="7" defaultRowHeight="12.75"/>
  <cols>
    <col min="1" max="1" width="4.21875" style="176" customWidth="1"/>
    <col min="2" max="2" width="10.88671875" style="109" customWidth="1"/>
    <col min="3" max="3" width="7" style="109" customWidth="1"/>
    <col min="4" max="4" width="7.109375" style="109" customWidth="1"/>
    <col min="5" max="5" width="5.21875" style="109" customWidth="1"/>
    <col min="6" max="6" width="6.109375" style="189" customWidth="1"/>
    <col min="7" max="7" width="6.109375" style="190" customWidth="1"/>
    <col min="8" max="8" width="6.109375" style="109" customWidth="1"/>
    <col min="9" max="9" width="6.109375" style="191" customWidth="1"/>
    <col min="10" max="10" width="5.44140625" style="109" customWidth="1"/>
    <col min="11" max="11" width="7.44140625" style="191" customWidth="1"/>
    <col min="12" max="12" width="8.5546875" style="191" customWidth="1"/>
    <col min="13" max="13" width="10" style="192" customWidth="1"/>
    <col min="14" max="14" width="10.33203125" style="109" customWidth="1"/>
    <col min="15" max="16" width="7" style="109"/>
    <col min="17" max="17" width="8.88671875" style="176" customWidth="1"/>
    <col min="18" max="256" width="7" style="109"/>
    <col min="257" max="257" width="4.21875" style="109" customWidth="1"/>
    <col min="258" max="258" width="10.88671875" style="109" customWidth="1"/>
    <col min="259" max="259" width="7" style="109" customWidth="1"/>
    <col min="260" max="260" width="8.5546875" style="109" customWidth="1"/>
    <col min="261" max="261" width="5.21875" style="109" customWidth="1"/>
    <col min="262" max="265" width="6.109375" style="109" customWidth="1"/>
    <col min="266" max="266" width="5.44140625" style="109" customWidth="1"/>
    <col min="267" max="267" width="7.44140625" style="109" customWidth="1"/>
    <col min="268" max="268" width="8.5546875" style="109" customWidth="1"/>
    <col min="269" max="269" width="10" style="109" customWidth="1"/>
    <col min="270" max="272" width="7" style="109"/>
    <col min="273" max="273" width="8.88671875" style="109" customWidth="1"/>
    <col min="274" max="512" width="7" style="109"/>
    <col min="513" max="513" width="4.21875" style="109" customWidth="1"/>
    <col min="514" max="514" width="10.88671875" style="109" customWidth="1"/>
    <col min="515" max="515" width="7" style="109" customWidth="1"/>
    <col min="516" max="516" width="8.5546875" style="109" customWidth="1"/>
    <col min="517" max="517" width="5.21875" style="109" customWidth="1"/>
    <col min="518" max="521" width="6.109375" style="109" customWidth="1"/>
    <col min="522" max="522" width="5.44140625" style="109" customWidth="1"/>
    <col min="523" max="523" width="7.44140625" style="109" customWidth="1"/>
    <col min="524" max="524" width="8.5546875" style="109" customWidth="1"/>
    <col min="525" max="525" width="10" style="109" customWidth="1"/>
    <col min="526" max="528" width="7" style="109"/>
    <col min="529" max="529" width="8.88671875" style="109" customWidth="1"/>
    <col min="530" max="768" width="7" style="109"/>
    <col min="769" max="769" width="4.21875" style="109" customWidth="1"/>
    <col min="770" max="770" width="10.88671875" style="109" customWidth="1"/>
    <col min="771" max="771" width="7" style="109" customWidth="1"/>
    <col min="772" max="772" width="8.5546875" style="109" customWidth="1"/>
    <col min="773" max="773" width="5.21875" style="109" customWidth="1"/>
    <col min="774" max="777" width="6.109375" style="109" customWidth="1"/>
    <col min="778" max="778" width="5.44140625" style="109" customWidth="1"/>
    <col min="779" max="779" width="7.44140625" style="109" customWidth="1"/>
    <col min="780" max="780" width="8.5546875" style="109" customWidth="1"/>
    <col min="781" max="781" width="10" style="109" customWidth="1"/>
    <col min="782" max="784" width="7" style="109"/>
    <col min="785" max="785" width="8.88671875" style="109" customWidth="1"/>
    <col min="786" max="1024" width="7" style="109"/>
    <col min="1025" max="1025" width="4.21875" style="109" customWidth="1"/>
    <col min="1026" max="1026" width="10.88671875" style="109" customWidth="1"/>
    <col min="1027" max="1027" width="7" style="109" customWidth="1"/>
    <col min="1028" max="1028" width="8.5546875" style="109" customWidth="1"/>
    <col min="1029" max="1029" width="5.21875" style="109" customWidth="1"/>
    <col min="1030" max="1033" width="6.109375" style="109" customWidth="1"/>
    <col min="1034" max="1034" width="5.44140625" style="109" customWidth="1"/>
    <col min="1035" max="1035" width="7.44140625" style="109" customWidth="1"/>
    <col min="1036" max="1036" width="8.5546875" style="109" customWidth="1"/>
    <col min="1037" max="1037" width="10" style="109" customWidth="1"/>
    <col min="1038" max="1040" width="7" style="109"/>
    <col min="1041" max="1041" width="8.88671875" style="109" customWidth="1"/>
    <col min="1042" max="1280" width="7" style="109"/>
    <col min="1281" max="1281" width="4.21875" style="109" customWidth="1"/>
    <col min="1282" max="1282" width="10.88671875" style="109" customWidth="1"/>
    <col min="1283" max="1283" width="7" style="109" customWidth="1"/>
    <col min="1284" max="1284" width="8.5546875" style="109" customWidth="1"/>
    <col min="1285" max="1285" width="5.21875" style="109" customWidth="1"/>
    <col min="1286" max="1289" width="6.109375" style="109" customWidth="1"/>
    <col min="1290" max="1290" width="5.44140625" style="109" customWidth="1"/>
    <col min="1291" max="1291" width="7.44140625" style="109" customWidth="1"/>
    <col min="1292" max="1292" width="8.5546875" style="109" customWidth="1"/>
    <col min="1293" max="1293" width="10" style="109" customWidth="1"/>
    <col min="1294" max="1296" width="7" style="109"/>
    <col min="1297" max="1297" width="8.88671875" style="109" customWidth="1"/>
    <col min="1298" max="1536" width="7" style="109"/>
    <col min="1537" max="1537" width="4.21875" style="109" customWidth="1"/>
    <col min="1538" max="1538" width="10.88671875" style="109" customWidth="1"/>
    <col min="1539" max="1539" width="7" style="109" customWidth="1"/>
    <col min="1540" max="1540" width="8.5546875" style="109" customWidth="1"/>
    <col min="1541" max="1541" width="5.21875" style="109" customWidth="1"/>
    <col min="1542" max="1545" width="6.109375" style="109" customWidth="1"/>
    <col min="1546" max="1546" width="5.44140625" style="109" customWidth="1"/>
    <col min="1547" max="1547" width="7.44140625" style="109" customWidth="1"/>
    <col min="1548" max="1548" width="8.5546875" style="109" customWidth="1"/>
    <col min="1549" max="1549" width="10" style="109" customWidth="1"/>
    <col min="1550" max="1552" width="7" style="109"/>
    <col min="1553" max="1553" width="8.88671875" style="109" customWidth="1"/>
    <col min="1554" max="1792" width="7" style="109"/>
    <col min="1793" max="1793" width="4.21875" style="109" customWidth="1"/>
    <col min="1794" max="1794" width="10.88671875" style="109" customWidth="1"/>
    <col min="1795" max="1795" width="7" style="109" customWidth="1"/>
    <col min="1796" max="1796" width="8.5546875" style="109" customWidth="1"/>
    <col min="1797" max="1797" width="5.21875" style="109" customWidth="1"/>
    <col min="1798" max="1801" width="6.109375" style="109" customWidth="1"/>
    <col min="1802" max="1802" width="5.44140625" style="109" customWidth="1"/>
    <col min="1803" max="1803" width="7.44140625" style="109" customWidth="1"/>
    <col min="1804" max="1804" width="8.5546875" style="109" customWidth="1"/>
    <col min="1805" max="1805" width="10" style="109" customWidth="1"/>
    <col min="1806" max="1808" width="7" style="109"/>
    <col min="1809" max="1809" width="8.88671875" style="109" customWidth="1"/>
    <col min="1810" max="2048" width="7" style="109"/>
    <col min="2049" max="2049" width="4.21875" style="109" customWidth="1"/>
    <col min="2050" max="2050" width="10.88671875" style="109" customWidth="1"/>
    <col min="2051" max="2051" width="7" style="109" customWidth="1"/>
    <col min="2052" max="2052" width="8.5546875" style="109" customWidth="1"/>
    <col min="2053" max="2053" width="5.21875" style="109" customWidth="1"/>
    <col min="2054" max="2057" width="6.109375" style="109" customWidth="1"/>
    <col min="2058" max="2058" width="5.44140625" style="109" customWidth="1"/>
    <col min="2059" max="2059" width="7.44140625" style="109" customWidth="1"/>
    <col min="2060" max="2060" width="8.5546875" style="109" customWidth="1"/>
    <col min="2061" max="2061" width="10" style="109" customWidth="1"/>
    <col min="2062" max="2064" width="7" style="109"/>
    <col min="2065" max="2065" width="8.88671875" style="109" customWidth="1"/>
    <col min="2066" max="2304" width="7" style="109"/>
    <col min="2305" max="2305" width="4.21875" style="109" customWidth="1"/>
    <col min="2306" max="2306" width="10.88671875" style="109" customWidth="1"/>
    <col min="2307" max="2307" width="7" style="109" customWidth="1"/>
    <col min="2308" max="2308" width="8.5546875" style="109" customWidth="1"/>
    <col min="2309" max="2309" width="5.21875" style="109" customWidth="1"/>
    <col min="2310" max="2313" width="6.109375" style="109" customWidth="1"/>
    <col min="2314" max="2314" width="5.44140625" style="109" customWidth="1"/>
    <col min="2315" max="2315" width="7.44140625" style="109" customWidth="1"/>
    <col min="2316" max="2316" width="8.5546875" style="109" customWidth="1"/>
    <col min="2317" max="2317" width="10" style="109" customWidth="1"/>
    <col min="2318" max="2320" width="7" style="109"/>
    <col min="2321" max="2321" width="8.88671875" style="109" customWidth="1"/>
    <col min="2322" max="2560" width="7" style="109"/>
    <col min="2561" max="2561" width="4.21875" style="109" customWidth="1"/>
    <col min="2562" max="2562" width="10.88671875" style="109" customWidth="1"/>
    <col min="2563" max="2563" width="7" style="109" customWidth="1"/>
    <col min="2564" max="2564" width="8.5546875" style="109" customWidth="1"/>
    <col min="2565" max="2565" width="5.21875" style="109" customWidth="1"/>
    <col min="2566" max="2569" width="6.109375" style="109" customWidth="1"/>
    <col min="2570" max="2570" width="5.44140625" style="109" customWidth="1"/>
    <col min="2571" max="2571" width="7.44140625" style="109" customWidth="1"/>
    <col min="2572" max="2572" width="8.5546875" style="109" customWidth="1"/>
    <col min="2573" max="2573" width="10" style="109" customWidth="1"/>
    <col min="2574" max="2576" width="7" style="109"/>
    <col min="2577" max="2577" width="8.88671875" style="109" customWidth="1"/>
    <col min="2578" max="2816" width="7" style="109"/>
    <col min="2817" max="2817" width="4.21875" style="109" customWidth="1"/>
    <col min="2818" max="2818" width="10.88671875" style="109" customWidth="1"/>
    <col min="2819" max="2819" width="7" style="109" customWidth="1"/>
    <col min="2820" max="2820" width="8.5546875" style="109" customWidth="1"/>
    <col min="2821" max="2821" width="5.21875" style="109" customWidth="1"/>
    <col min="2822" max="2825" width="6.109375" style="109" customWidth="1"/>
    <col min="2826" max="2826" width="5.44140625" style="109" customWidth="1"/>
    <col min="2827" max="2827" width="7.44140625" style="109" customWidth="1"/>
    <col min="2828" max="2828" width="8.5546875" style="109" customWidth="1"/>
    <col min="2829" max="2829" width="10" style="109" customWidth="1"/>
    <col min="2830" max="2832" width="7" style="109"/>
    <col min="2833" max="2833" width="8.88671875" style="109" customWidth="1"/>
    <col min="2834" max="3072" width="7" style="109"/>
    <col min="3073" max="3073" width="4.21875" style="109" customWidth="1"/>
    <col min="3074" max="3074" width="10.88671875" style="109" customWidth="1"/>
    <col min="3075" max="3075" width="7" style="109" customWidth="1"/>
    <col min="3076" max="3076" width="8.5546875" style="109" customWidth="1"/>
    <col min="3077" max="3077" width="5.21875" style="109" customWidth="1"/>
    <col min="3078" max="3081" width="6.109375" style="109" customWidth="1"/>
    <col min="3082" max="3082" width="5.44140625" style="109" customWidth="1"/>
    <col min="3083" max="3083" width="7.44140625" style="109" customWidth="1"/>
    <col min="3084" max="3084" width="8.5546875" style="109" customWidth="1"/>
    <col min="3085" max="3085" width="10" style="109" customWidth="1"/>
    <col min="3086" max="3088" width="7" style="109"/>
    <col min="3089" max="3089" width="8.88671875" style="109" customWidth="1"/>
    <col min="3090" max="3328" width="7" style="109"/>
    <col min="3329" max="3329" width="4.21875" style="109" customWidth="1"/>
    <col min="3330" max="3330" width="10.88671875" style="109" customWidth="1"/>
    <col min="3331" max="3331" width="7" style="109" customWidth="1"/>
    <col min="3332" max="3332" width="8.5546875" style="109" customWidth="1"/>
    <col min="3333" max="3333" width="5.21875" style="109" customWidth="1"/>
    <col min="3334" max="3337" width="6.109375" style="109" customWidth="1"/>
    <col min="3338" max="3338" width="5.44140625" style="109" customWidth="1"/>
    <col min="3339" max="3339" width="7.44140625" style="109" customWidth="1"/>
    <col min="3340" max="3340" width="8.5546875" style="109" customWidth="1"/>
    <col min="3341" max="3341" width="10" style="109" customWidth="1"/>
    <col min="3342" max="3344" width="7" style="109"/>
    <col min="3345" max="3345" width="8.88671875" style="109" customWidth="1"/>
    <col min="3346" max="3584" width="7" style="109"/>
    <col min="3585" max="3585" width="4.21875" style="109" customWidth="1"/>
    <col min="3586" max="3586" width="10.88671875" style="109" customWidth="1"/>
    <col min="3587" max="3587" width="7" style="109" customWidth="1"/>
    <col min="3588" max="3588" width="8.5546875" style="109" customWidth="1"/>
    <col min="3589" max="3589" width="5.21875" style="109" customWidth="1"/>
    <col min="3590" max="3593" width="6.109375" style="109" customWidth="1"/>
    <col min="3594" max="3594" width="5.44140625" style="109" customWidth="1"/>
    <col min="3595" max="3595" width="7.44140625" style="109" customWidth="1"/>
    <col min="3596" max="3596" width="8.5546875" style="109" customWidth="1"/>
    <col min="3597" max="3597" width="10" style="109" customWidth="1"/>
    <col min="3598" max="3600" width="7" style="109"/>
    <col min="3601" max="3601" width="8.88671875" style="109" customWidth="1"/>
    <col min="3602" max="3840" width="7" style="109"/>
    <col min="3841" max="3841" width="4.21875" style="109" customWidth="1"/>
    <col min="3842" max="3842" width="10.88671875" style="109" customWidth="1"/>
    <col min="3843" max="3843" width="7" style="109" customWidth="1"/>
    <col min="3844" max="3844" width="8.5546875" style="109" customWidth="1"/>
    <col min="3845" max="3845" width="5.21875" style="109" customWidth="1"/>
    <col min="3846" max="3849" width="6.109375" style="109" customWidth="1"/>
    <col min="3850" max="3850" width="5.44140625" style="109" customWidth="1"/>
    <col min="3851" max="3851" width="7.44140625" style="109" customWidth="1"/>
    <col min="3852" max="3852" width="8.5546875" style="109" customWidth="1"/>
    <col min="3853" max="3853" width="10" style="109" customWidth="1"/>
    <col min="3854" max="3856" width="7" style="109"/>
    <col min="3857" max="3857" width="8.88671875" style="109" customWidth="1"/>
    <col min="3858" max="4096" width="7" style="109"/>
    <col min="4097" max="4097" width="4.21875" style="109" customWidth="1"/>
    <col min="4098" max="4098" width="10.88671875" style="109" customWidth="1"/>
    <col min="4099" max="4099" width="7" style="109" customWidth="1"/>
    <col min="4100" max="4100" width="8.5546875" style="109" customWidth="1"/>
    <col min="4101" max="4101" width="5.21875" style="109" customWidth="1"/>
    <col min="4102" max="4105" width="6.109375" style="109" customWidth="1"/>
    <col min="4106" max="4106" width="5.44140625" style="109" customWidth="1"/>
    <col min="4107" max="4107" width="7.44140625" style="109" customWidth="1"/>
    <col min="4108" max="4108" width="8.5546875" style="109" customWidth="1"/>
    <col min="4109" max="4109" width="10" style="109" customWidth="1"/>
    <col min="4110" max="4112" width="7" style="109"/>
    <col min="4113" max="4113" width="8.88671875" style="109" customWidth="1"/>
    <col min="4114" max="4352" width="7" style="109"/>
    <col min="4353" max="4353" width="4.21875" style="109" customWidth="1"/>
    <col min="4354" max="4354" width="10.88671875" style="109" customWidth="1"/>
    <col min="4355" max="4355" width="7" style="109" customWidth="1"/>
    <col min="4356" max="4356" width="8.5546875" style="109" customWidth="1"/>
    <col min="4357" max="4357" width="5.21875" style="109" customWidth="1"/>
    <col min="4358" max="4361" width="6.109375" style="109" customWidth="1"/>
    <col min="4362" max="4362" width="5.44140625" style="109" customWidth="1"/>
    <col min="4363" max="4363" width="7.44140625" style="109" customWidth="1"/>
    <col min="4364" max="4364" width="8.5546875" style="109" customWidth="1"/>
    <col min="4365" max="4365" width="10" style="109" customWidth="1"/>
    <col min="4366" max="4368" width="7" style="109"/>
    <col min="4369" max="4369" width="8.88671875" style="109" customWidth="1"/>
    <col min="4370" max="4608" width="7" style="109"/>
    <col min="4609" max="4609" width="4.21875" style="109" customWidth="1"/>
    <col min="4610" max="4610" width="10.88671875" style="109" customWidth="1"/>
    <col min="4611" max="4611" width="7" style="109" customWidth="1"/>
    <col min="4612" max="4612" width="8.5546875" style="109" customWidth="1"/>
    <col min="4613" max="4613" width="5.21875" style="109" customWidth="1"/>
    <col min="4614" max="4617" width="6.109375" style="109" customWidth="1"/>
    <col min="4618" max="4618" width="5.44140625" style="109" customWidth="1"/>
    <col min="4619" max="4619" width="7.44140625" style="109" customWidth="1"/>
    <col min="4620" max="4620" width="8.5546875" style="109" customWidth="1"/>
    <col min="4621" max="4621" width="10" style="109" customWidth="1"/>
    <col min="4622" max="4624" width="7" style="109"/>
    <col min="4625" max="4625" width="8.88671875" style="109" customWidth="1"/>
    <col min="4626" max="4864" width="7" style="109"/>
    <col min="4865" max="4865" width="4.21875" style="109" customWidth="1"/>
    <col min="4866" max="4866" width="10.88671875" style="109" customWidth="1"/>
    <col min="4867" max="4867" width="7" style="109" customWidth="1"/>
    <col min="4868" max="4868" width="8.5546875" style="109" customWidth="1"/>
    <col min="4869" max="4869" width="5.21875" style="109" customWidth="1"/>
    <col min="4870" max="4873" width="6.109375" style="109" customWidth="1"/>
    <col min="4874" max="4874" width="5.44140625" style="109" customWidth="1"/>
    <col min="4875" max="4875" width="7.44140625" style="109" customWidth="1"/>
    <col min="4876" max="4876" width="8.5546875" style="109" customWidth="1"/>
    <col min="4877" max="4877" width="10" style="109" customWidth="1"/>
    <col min="4878" max="4880" width="7" style="109"/>
    <col min="4881" max="4881" width="8.88671875" style="109" customWidth="1"/>
    <col min="4882" max="5120" width="7" style="109"/>
    <col min="5121" max="5121" width="4.21875" style="109" customWidth="1"/>
    <col min="5122" max="5122" width="10.88671875" style="109" customWidth="1"/>
    <col min="5123" max="5123" width="7" style="109" customWidth="1"/>
    <col min="5124" max="5124" width="8.5546875" style="109" customWidth="1"/>
    <col min="5125" max="5125" width="5.21875" style="109" customWidth="1"/>
    <col min="5126" max="5129" width="6.109375" style="109" customWidth="1"/>
    <col min="5130" max="5130" width="5.44140625" style="109" customWidth="1"/>
    <col min="5131" max="5131" width="7.44140625" style="109" customWidth="1"/>
    <col min="5132" max="5132" width="8.5546875" style="109" customWidth="1"/>
    <col min="5133" max="5133" width="10" style="109" customWidth="1"/>
    <col min="5134" max="5136" width="7" style="109"/>
    <col min="5137" max="5137" width="8.88671875" style="109" customWidth="1"/>
    <col min="5138" max="5376" width="7" style="109"/>
    <col min="5377" max="5377" width="4.21875" style="109" customWidth="1"/>
    <col min="5378" max="5378" width="10.88671875" style="109" customWidth="1"/>
    <col min="5379" max="5379" width="7" style="109" customWidth="1"/>
    <col min="5380" max="5380" width="8.5546875" style="109" customWidth="1"/>
    <col min="5381" max="5381" width="5.21875" style="109" customWidth="1"/>
    <col min="5382" max="5385" width="6.109375" style="109" customWidth="1"/>
    <col min="5386" max="5386" width="5.44140625" style="109" customWidth="1"/>
    <col min="5387" max="5387" width="7.44140625" style="109" customWidth="1"/>
    <col min="5388" max="5388" width="8.5546875" style="109" customWidth="1"/>
    <col min="5389" max="5389" width="10" style="109" customWidth="1"/>
    <col min="5390" max="5392" width="7" style="109"/>
    <col min="5393" max="5393" width="8.88671875" style="109" customWidth="1"/>
    <col min="5394" max="5632" width="7" style="109"/>
    <col min="5633" max="5633" width="4.21875" style="109" customWidth="1"/>
    <col min="5634" max="5634" width="10.88671875" style="109" customWidth="1"/>
    <col min="5635" max="5635" width="7" style="109" customWidth="1"/>
    <col min="5636" max="5636" width="8.5546875" style="109" customWidth="1"/>
    <col min="5637" max="5637" width="5.21875" style="109" customWidth="1"/>
    <col min="5638" max="5641" width="6.109375" style="109" customWidth="1"/>
    <col min="5642" max="5642" width="5.44140625" style="109" customWidth="1"/>
    <col min="5643" max="5643" width="7.44140625" style="109" customWidth="1"/>
    <col min="5644" max="5644" width="8.5546875" style="109" customWidth="1"/>
    <col min="5645" max="5645" width="10" style="109" customWidth="1"/>
    <col min="5646" max="5648" width="7" style="109"/>
    <col min="5649" max="5649" width="8.88671875" style="109" customWidth="1"/>
    <col min="5650" max="5888" width="7" style="109"/>
    <col min="5889" max="5889" width="4.21875" style="109" customWidth="1"/>
    <col min="5890" max="5890" width="10.88671875" style="109" customWidth="1"/>
    <col min="5891" max="5891" width="7" style="109" customWidth="1"/>
    <col min="5892" max="5892" width="8.5546875" style="109" customWidth="1"/>
    <col min="5893" max="5893" width="5.21875" style="109" customWidth="1"/>
    <col min="5894" max="5897" width="6.109375" style="109" customWidth="1"/>
    <col min="5898" max="5898" width="5.44140625" style="109" customWidth="1"/>
    <col min="5899" max="5899" width="7.44140625" style="109" customWidth="1"/>
    <col min="5900" max="5900" width="8.5546875" style="109" customWidth="1"/>
    <col min="5901" max="5901" width="10" style="109" customWidth="1"/>
    <col min="5902" max="5904" width="7" style="109"/>
    <col min="5905" max="5905" width="8.88671875" style="109" customWidth="1"/>
    <col min="5906" max="6144" width="7" style="109"/>
    <col min="6145" max="6145" width="4.21875" style="109" customWidth="1"/>
    <col min="6146" max="6146" width="10.88671875" style="109" customWidth="1"/>
    <col min="6147" max="6147" width="7" style="109" customWidth="1"/>
    <col min="6148" max="6148" width="8.5546875" style="109" customWidth="1"/>
    <col min="6149" max="6149" width="5.21875" style="109" customWidth="1"/>
    <col min="6150" max="6153" width="6.109375" style="109" customWidth="1"/>
    <col min="6154" max="6154" width="5.44140625" style="109" customWidth="1"/>
    <col min="6155" max="6155" width="7.44140625" style="109" customWidth="1"/>
    <col min="6156" max="6156" width="8.5546875" style="109" customWidth="1"/>
    <col min="6157" max="6157" width="10" style="109" customWidth="1"/>
    <col min="6158" max="6160" width="7" style="109"/>
    <col min="6161" max="6161" width="8.88671875" style="109" customWidth="1"/>
    <col min="6162" max="6400" width="7" style="109"/>
    <col min="6401" max="6401" width="4.21875" style="109" customWidth="1"/>
    <col min="6402" max="6402" width="10.88671875" style="109" customWidth="1"/>
    <col min="6403" max="6403" width="7" style="109" customWidth="1"/>
    <col min="6404" max="6404" width="8.5546875" style="109" customWidth="1"/>
    <col min="6405" max="6405" width="5.21875" style="109" customWidth="1"/>
    <col min="6406" max="6409" width="6.109375" style="109" customWidth="1"/>
    <col min="6410" max="6410" width="5.44140625" style="109" customWidth="1"/>
    <col min="6411" max="6411" width="7.44140625" style="109" customWidth="1"/>
    <col min="6412" max="6412" width="8.5546875" style="109" customWidth="1"/>
    <col min="6413" max="6413" width="10" style="109" customWidth="1"/>
    <col min="6414" max="6416" width="7" style="109"/>
    <col min="6417" max="6417" width="8.88671875" style="109" customWidth="1"/>
    <col min="6418" max="6656" width="7" style="109"/>
    <col min="6657" max="6657" width="4.21875" style="109" customWidth="1"/>
    <col min="6658" max="6658" width="10.88671875" style="109" customWidth="1"/>
    <col min="6659" max="6659" width="7" style="109" customWidth="1"/>
    <col min="6660" max="6660" width="8.5546875" style="109" customWidth="1"/>
    <col min="6661" max="6661" width="5.21875" style="109" customWidth="1"/>
    <col min="6662" max="6665" width="6.109375" style="109" customWidth="1"/>
    <col min="6666" max="6666" width="5.44140625" style="109" customWidth="1"/>
    <col min="6667" max="6667" width="7.44140625" style="109" customWidth="1"/>
    <col min="6668" max="6668" width="8.5546875" style="109" customWidth="1"/>
    <col min="6669" max="6669" width="10" style="109" customWidth="1"/>
    <col min="6670" max="6672" width="7" style="109"/>
    <col min="6673" max="6673" width="8.88671875" style="109" customWidth="1"/>
    <col min="6674" max="6912" width="7" style="109"/>
    <col min="6913" max="6913" width="4.21875" style="109" customWidth="1"/>
    <col min="6914" max="6914" width="10.88671875" style="109" customWidth="1"/>
    <col min="6915" max="6915" width="7" style="109" customWidth="1"/>
    <col min="6916" max="6916" width="8.5546875" style="109" customWidth="1"/>
    <col min="6917" max="6917" width="5.21875" style="109" customWidth="1"/>
    <col min="6918" max="6921" width="6.109375" style="109" customWidth="1"/>
    <col min="6922" max="6922" width="5.44140625" style="109" customWidth="1"/>
    <col min="6923" max="6923" width="7.44140625" style="109" customWidth="1"/>
    <col min="6924" max="6924" width="8.5546875" style="109" customWidth="1"/>
    <col min="6925" max="6925" width="10" style="109" customWidth="1"/>
    <col min="6926" max="6928" width="7" style="109"/>
    <col min="6929" max="6929" width="8.88671875" style="109" customWidth="1"/>
    <col min="6930" max="7168" width="7" style="109"/>
    <col min="7169" max="7169" width="4.21875" style="109" customWidth="1"/>
    <col min="7170" max="7170" width="10.88671875" style="109" customWidth="1"/>
    <col min="7171" max="7171" width="7" style="109" customWidth="1"/>
    <col min="7172" max="7172" width="8.5546875" style="109" customWidth="1"/>
    <col min="7173" max="7173" width="5.21875" style="109" customWidth="1"/>
    <col min="7174" max="7177" width="6.109375" style="109" customWidth="1"/>
    <col min="7178" max="7178" width="5.44140625" style="109" customWidth="1"/>
    <col min="7179" max="7179" width="7.44140625" style="109" customWidth="1"/>
    <col min="7180" max="7180" width="8.5546875" style="109" customWidth="1"/>
    <col min="7181" max="7181" width="10" style="109" customWidth="1"/>
    <col min="7182" max="7184" width="7" style="109"/>
    <col min="7185" max="7185" width="8.88671875" style="109" customWidth="1"/>
    <col min="7186" max="7424" width="7" style="109"/>
    <col min="7425" max="7425" width="4.21875" style="109" customWidth="1"/>
    <col min="7426" max="7426" width="10.88671875" style="109" customWidth="1"/>
    <col min="7427" max="7427" width="7" style="109" customWidth="1"/>
    <col min="7428" max="7428" width="8.5546875" style="109" customWidth="1"/>
    <col min="7429" max="7429" width="5.21875" style="109" customWidth="1"/>
    <col min="7430" max="7433" width="6.109375" style="109" customWidth="1"/>
    <col min="7434" max="7434" width="5.44140625" style="109" customWidth="1"/>
    <col min="7435" max="7435" width="7.44140625" style="109" customWidth="1"/>
    <col min="7436" max="7436" width="8.5546875" style="109" customWidth="1"/>
    <col min="7437" max="7437" width="10" style="109" customWidth="1"/>
    <col min="7438" max="7440" width="7" style="109"/>
    <col min="7441" max="7441" width="8.88671875" style="109" customWidth="1"/>
    <col min="7442" max="7680" width="7" style="109"/>
    <col min="7681" max="7681" width="4.21875" style="109" customWidth="1"/>
    <col min="7682" max="7682" width="10.88671875" style="109" customWidth="1"/>
    <col min="7683" max="7683" width="7" style="109" customWidth="1"/>
    <col min="7684" max="7684" width="8.5546875" style="109" customWidth="1"/>
    <col min="7685" max="7685" width="5.21875" style="109" customWidth="1"/>
    <col min="7686" max="7689" width="6.109375" style="109" customWidth="1"/>
    <col min="7690" max="7690" width="5.44140625" style="109" customWidth="1"/>
    <col min="7691" max="7691" width="7.44140625" style="109" customWidth="1"/>
    <col min="7692" max="7692" width="8.5546875" style="109" customWidth="1"/>
    <col min="7693" max="7693" width="10" style="109" customWidth="1"/>
    <col min="7694" max="7696" width="7" style="109"/>
    <col min="7697" max="7697" width="8.88671875" style="109" customWidth="1"/>
    <col min="7698" max="7936" width="7" style="109"/>
    <col min="7937" max="7937" width="4.21875" style="109" customWidth="1"/>
    <col min="7938" max="7938" width="10.88671875" style="109" customWidth="1"/>
    <col min="7939" max="7939" width="7" style="109" customWidth="1"/>
    <col min="7940" max="7940" width="8.5546875" style="109" customWidth="1"/>
    <col min="7941" max="7941" width="5.21875" style="109" customWidth="1"/>
    <col min="7942" max="7945" width="6.109375" style="109" customWidth="1"/>
    <col min="7946" max="7946" width="5.44140625" style="109" customWidth="1"/>
    <col min="7947" max="7947" width="7.44140625" style="109" customWidth="1"/>
    <col min="7948" max="7948" width="8.5546875" style="109" customWidth="1"/>
    <col min="7949" max="7949" width="10" style="109" customWidth="1"/>
    <col min="7950" max="7952" width="7" style="109"/>
    <col min="7953" max="7953" width="8.88671875" style="109" customWidth="1"/>
    <col min="7954" max="8192" width="7" style="109"/>
    <col min="8193" max="8193" width="4.21875" style="109" customWidth="1"/>
    <col min="8194" max="8194" width="10.88671875" style="109" customWidth="1"/>
    <col min="8195" max="8195" width="7" style="109" customWidth="1"/>
    <col min="8196" max="8196" width="8.5546875" style="109" customWidth="1"/>
    <col min="8197" max="8197" width="5.21875" style="109" customWidth="1"/>
    <col min="8198" max="8201" width="6.109375" style="109" customWidth="1"/>
    <col min="8202" max="8202" width="5.44140625" style="109" customWidth="1"/>
    <col min="8203" max="8203" width="7.44140625" style="109" customWidth="1"/>
    <col min="8204" max="8204" width="8.5546875" style="109" customWidth="1"/>
    <col min="8205" max="8205" width="10" style="109" customWidth="1"/>
    <col min="8206" max="8208" width="7" style="109"/>
    <col min="8209" max="8209" width="8.88671875" style="109" customWidth="1"/>
    <col min="8210" max="8448" width="7" style="109"/>
    <col min="8449" max="8449" width="4.21875" style="109" customWidth="1"/>
    <col min="8450" max="8450" width="10.88671875" style="109" customWidth="1"/>
    <col min="8451" max="8451" width="7" style="109" customWidth="1"/>
    <col min="8452" max="8452" width="8.5546875" style="109" customWidth="1"/>
    <col min="8453" max="8453" width="5.21875" style="109" customWidth="1"/>
    <col min="8454" max="8457" width="6.109375" style="109" customWidth="1"/>
    <col min="8458" max="8458" width="5.44140625" style="109" customWidth="1"/>
    <col min="8459" max="8459" width="7.44140625" style="109" customWidth="1"/>
    <col min="8460" max="8460" width="8.5546875" style="109" customWidth="1"/>
    <col min="8461" max="8461" width="10" style="109" customWidth="1"/>
    <col min="8462" max="8464" width="7" style="109"/>
    <col min="8465" max="8465" width="8.88671875" style="109" customWidth="1"/>
    <col min="8466" max="8704" width="7" style="109"/>
    <col min="8705" max="8705" width="4.21875" style="109" customWidth="1"/>
    <col min="8706" max="8706" width="10.88671875" style="109" customWidth="1"/>
    <col min="8707" max="8707" width="7" style="109" customWidth="1"/>
    <col min="8708" max="8708" width="8.5546875" style="109" customWidth="1"/>
    <col min="8709" max="8709" width="5.21875" style="109" customWidth="1"/>
    <col min="8710" max="8713" width="6.109375" style="109" customWidth="1"/>
    <col min="8714" max="8714" width="5.44140625" style="109" customWidth="1"/>
    <col min="8715" max="8715" width="7.44140625" style="109" customWidth="1"/>
    <col min="8716" max="8716" width="8.5546875" style="109" customWidth="1"/>
    <col min="8717" max="8717" width="10" style="109" customWidth="1"/>
    <col min="8718" max="8720" width="7" style="109"/>
    <col min="8721" max="8721" width="8.88671875" style="109" customWidth="1"/>
    <col min="8722" max="8960" width="7" style="109"/>
    <col min="8961" max="8961" width="4.21875" style="109" customWidth="1"/>
    <col min="8962" max="8962" width="10.88671875" style="109" customWidth="1"/>
    <col min="8963" max="8963" width="7" style="109" customWidth="1"/>
    <col min="8964" max="8964" width="8.5546875" style="109" customWidth="1"/>
    <col min="8965" max="8965" width="5.21875" style="109" customWidth="1"/>
    <col min="8966" max="8969" width="6.109375" style="109" customWidth="1"/>
    <col min="8970" max="8970" width="5.44140625" style="109" customWidth="1"/>
    <col min="8971" max="8971" width="7.44140625" style="109" customWidth="1"/>
    <col min="8972" max="8972" width="8.5546875" style="109" customWidth="1"/>
    <col min="8973" max="8973" width="10" style="109" customWidth="1"/>
    <col min="8974" max="8976" width="7" style="109"/>
    <col min="8977" max="8977" width="8.88671875" style="109" customWidth="1"/>
    <col min="8978" max="9216" width="7" style="109"/>
    <col min="9217" max="9217" width="4.21875" style="109" customWidth="1"/>
    <col min="9218" max="9218" width="10.88671875" style="109" customWidth="1"/>
    <col min="9219" max="9219" width="7" style="109" customWidth="1"/>
    <col min="9220" max="9220" width="8.5546875" style="109" customWidth="1"/>
    <col min="9221" max="9221" width="5.21875" style="109" customWidth="1"/>
    <col min="9222" max="9225" width="6.109375" style="109" customWidth="1"/>
    <col min="9226" max="9226" width="5.44140625" style="109" customWidth="1"/>
    <col min="9227" max="9227" width="7.44140625" style="109" customWidth="1"/>
    <col min="9228" max="9228" width="8.5546875" style="109" customWidth="1"/>
    <col min="9229" max="9229" width="10" style="109" customWidth="1"/>
    <col min="9230" max="9232" width="7" style="109"/>
    <col min="9233" max="9233" width="8.88671875" style="109" customWidth="1"/>
    <col min="9234" max="9472" width="7" style="109"/>
    <col min="9473" max="9473" width="4.21875" style="109" customWidth="1"/>
    <col min="9474" max="9474" width="10.88671875" style="109" customWidth="1"/>
    <col min="9475" max="9475" width="7" style="109" customWidth="1"/>
    <col min="9476" max="9476" width="8.5546875" style="109" customWidth="1"/>
    <col min="9477" max="9477" width="5.21875" style="109" customWidth="1"/>
    <col min="9478" max="9481" width="6.109375" style="109" customWidth="1"/>
    <col min="9482" max="9482" width="5.44140625" style="109" customWidth="1"/>
    <col min="9483" max="9483" width="7.44140625" style="109" customWidth="1"/>
    <col min="9484" max="9484" width="8.5546875" style="109" customWidth="1"/>
    <col min="9485" max="9485" width="10" style="109" customWidth="1"/>
    <col min="9486" max="9488" width="7" style="109"/>
    <col min="9489" max="9489" width="8.88671875" style="109" customWidth="1"/>
    <col min="9490" max="9728" width="7" style="109"/>
    <col min="9729" max="9729" width="4.21875" style="109" customWidth="1"/>
    <col min="9730" max="9730" width="10.88671875" style="109" customWidth="1"/>
    <col min="9731" max="9731" width="7" style="109" customWidth="1"/>
    <col min="9732" max="9732" width="8.5546875" style="109" customWidth="1"/>
    <col min="9733" max="9733" width="5.21875" style="109" customWidth="1"/>
    <col min="9734" max="9737" width="6.109375" style="109" customWidth="1"/>
    <col min="9738" max="9738" width="5.44140625" style="109" customWidth="1"/>
    <col min="9739" max="9739" width="7.44140625" style="109" customWidth="1"/>
    <col min="9740" max="9740" width="8.5546875" style="109" customWidth="1"/>
    <col min="9741" max="9741" width="10" style="109" customWidth="1"/>
    <col min="9742" max="9744" width="7" style="109"/>
    <col min="9745" max="9745" width="8.88671875" style="109" customWidth="1"/>
    <col min="9746" max="9984" width="7" style="109"/>
    <col min="9985" max="9985" width="4.21875" style="109" customWidth="1"/>
    <col min="9986" max="9986" width="10.88671875" style="109" customWidth="1"/>
    <col min="9987" max="9987" width="7" style="109" customWidth="1"/>
    <col min="9988" max="9988" width="8.5546875" style="109" customWidth="1"/>
    <col min="9989" max="9989" width="5.21875" style="109" customWidth="1"/>
    <col min="9990" max="9993" width="6.109375" style="109" customWidth="1"/>
    <col min="9994" max="9994" width="5.44140625" style="109" customWidth="1"/>
    <col min="9995" max="9995" width="7.44140625" style="109" customWidth="1"/>
    <col min="9996" max="9996" width="8.5546875" style="109" customWidth="1"/>
    <col min="9997" max="9997" width="10" style="109" customWidth="1"/>
    <col min="9998" max="10000" width="7" style="109"/>
    <col min="10001" max="10001" width="8.88671875" style="109" customWidth="1"/>
    <col min="10002" max="10240" width="7" style="109"/>
    <col min="10241" max="10241" width="4.21875" style="109" customWidth="1"/>
    <col min="10242" max="10242" width="10.88671875" style="109" customWidth="1"/>
    <col min="10243" max="10243" width="7" style="109" customWidth="1"/>
    <col min="10244" max="10244" width="8.5546875" style="109" customWidth="1"/>
    <col min="10245" max="10245" width="5.21875" style="109" customWidth="1"/>
    <col min="10246" max="10249" width="6.109375" style="109" customWidth="1"/>
    <col min="10250" max="10250" width="5.44140625" style="109" customWidth="1"/>
    <col min="10251" max="10251" width="7.44140625" style="109" customWidth="1"/>
    <col min="10252" max="10252" width="8.5546875" style="109" customWidth="1"/>
    <col min="10253" max="10253" width="10" style="109" customWidth="1"/>
    <col min="10254" max="10256" width="7" style="109"/>
    <col min="10257" max="10257" width="8.88671875" style="109" customWidth="1"/>
    <col min="10258" max="10496" width="7" style="109"/>
    <col min="10497" max="10497" width="4.21875" style="109" customWidth="1"/>
    <col min="10498" max="10498" width="10.88671875" style="109" customWidth="1"/>
    <col min="10499" max="10499" width="7" style="109" customWidth="1"/>
    <col min="10500" max="10500" width="8.5546875" style="109" customWidth="1"/>
    <col min="10501" max="10501" width="5.21875" style="109" customWidth="1"/>
    <col min="10502" max="10505" width="6.109375" style="109" customWidth="1"/>
    <col min="10506" max="10506" width="5.44140625" style="109" customWidth="1"/>
    <col min="10507" max="10507" width="7.44140625" style="109" customWidth="1"/>
    <col min="10508" max="10508" width="8.5546875" style="109" customWidth="1"/>
    <col min="10509" max="10509" width="10" style="109" customWidth="1"/>
    <col min="10510" max="10512" width="7" style="109"/>
    <col min="10513" max="10513" width="8.88671875" style="109" customWidth="1"/>
    <col min="10514" max="10752" width="7" style="109"/>
    <col min="10753" max="10753" width="4.21875" style="109" customWidth="1"/>
    <col min="10754" max="10754" width="10.88671875" style="109" customWidth="1"/>
    <col min="10755" max="10755" width="7" style="109" customWidth="1"/>
    <col min="10756" max="10756" width="8.5546875" style="109" customWidth="1"/>
    <col min="10757" max="10757" width="5.21875" style="109" customWidth="1"/>
    <col min="10758" max="10761" width="6.109375" style="109" customWidth="1"/>
    <col min="10762" max="10762" width="5.44140625" style="109" customWidth="1"/>
    <col min="10763" max="10763" width="7.44140625" style="109" customWidth="1"/>
    <col min="10764" max="10764" width="8.5546875" style="109" customWidth="1"/>
    <col min="10765" max="10765" width="10" style="109" customWidth="1"/>
    <col min="10766" max="10768" width="7" style="109"/>
    <col min="10769" max="10769" width="8.88671875" style="109" customWidth="1"/>
    <col min="10770" max="11008" width="7" style="109"/>
    <col min="11009" max="11009" width="4.21875" style="109" customWidth="1"/>
    <col min="11010" max="11010" width="10.88671875" style="109" customWidth="1"/>
    <col min="11011" max="11011" width="7" style="109" customWidth="1"/>
    <col min="11012" max="11012" width="8.5546875" style="109" customWidth="1"/>
    <col min="11013" max="11013" width="5.21875" style="109" customWidth="1"/>
    <col min="11014" max="11017" width="6.109375" style="109" customWidth="1"/>
    <col min="11018" max="11018" width="5.44140625" style="109" customWidth="1"/>
    <col min="11019" max="11019" width="7.44140625" style="109" customWidth="1"/>
    <col min="11020" max="11020" width="8.5546875" style="109" customWidth="1"/>
    <col min="11021" max="11021" width="10" style="109" customWidth="1"/>
    <col min="11022" max="11024" width="7" style="109"/>
    <col min="11025" max="11025" width="8.88671875" style="109" customWidth="1"/>
    <col min="11026" max="11264" width="7" style="109"/>
    <col min="11265" max="11265" width="4.21875" style="109" customWidth="1"/>
    <col min="11266" max="11266" width="10.88671875" style="109" customWidth="1"/>
    <col min="11267" max="11267" width="7" style="109" customWidth="1"/>
    <col min="11268" max="11268" width="8.5546875" style="109" customWidth="1"/>
    <col min="11269" max="11269" width="5.21875" style="109" customWidth="1"/>
    <col min="11270" max="11273" width="6.109375" style="109" customWidth="1"/>
    <col min="11274" max="11274" width="5.44140625" style="109" customWidth="1"/>
    <col min="11275" max="11275" width="7.44140625" style="109" customWidth="1"/>
    <col min="11276" max="11276" width="8.5546875" style="109" customWidth="1"/>
    <col min="11277" max="11277" width="10" style="109" customWidth="1"/>
    <col min="11278" max="11280" width="7" style="109"/>
    <col min="11281" max="11281" width="8.88671875" style="109" customWidth="1"/>
    <col min="11282" max="11520" width="7" style="109"/>
    <col min="11521" max="11521" width="4.21875" style="109" customWidth="1"/>
    <col min="11522" max="11522" width="10.88671875" style="109" customWidth="1"/>
    <col min="11523" max="11523" width="7" style="109" customWidth="1"/>
    <col min="11524" max="11524" width="8.5546875" style="109" customWidth="1"/>
    <col min="11525" max="11525" width="5.21875" style="109" customWidth="1"/>
    <col min="11526" max="11529" width="6.109375" style="109" customWidth="1"/>
    <col min="11530" max="11530" width="5.44140625" style="109" customWidth="1"/>
    <col min="11531" max="11531" width="7.44140625" style="109" customWidth="1"/>
    <col min="11532" max="11532" width="8.5546875" style="109" customWidth="1"/>
    <col min="11533" max="11533" width="10" style="109" customWidth="1"/>
    <col min="11534" max="11536" width="7" style="109"/>
    <col min="11537" max="11537" width="8.88671875" style="109" customWidth="1"/>
    <col min="11538" max="11776" width="7" style="109"/>
    <col min="11777" max="11777" width="4.21875" style="109" customWidth="1"/>
    <col min="11778" max="11778" width="10.88671875" style="109" customWidth="1"/>
    <col min="11779" max="11779" width="7" style="109" customWidth="1"/>
    <col min="11780" max="11780" width="8.5546875" style="109" customWidth="1"/>
    <col min="11781" max="11781" width="5.21875" style="109" customWidth="1"/>
    <col min="11782" max="11785" width="6.109375" style="109" customWidth="1"/>
    <col min="11786" max="11786" width="5.44140625" style="109" customWidth="1"/>
    <col min="11787" max="11787" width="7.44140625" style="109" customWidth="1"/>
    <col min="11788" max="11788" width="8.5546875" style="109" customWidth="1"/>
    <col min="11789" max="11789" width="10" style="109" customWidth="1"/>
    <col min="11790" max="11792" width="7" style="109"/>
    <col min="11793" max="11793" width="8.88671875" style="109" customWidth="1"/>
    <col min="11794" max="12032" width="7" style="109"/>
    <col min="12033" max="12033" width="4.21875" style="109" customWidth="1"/>
    <col min="12034" max="12034" width="10.88671875" style="109" customWidth="1"/>
    <col min="12035" max="12035" width="7" style="109" customWidth="1"/>
    <col min="12036" max="12036" width="8.5546875" style="109" customWidth="1"/>
    <col min="12037" max="12037" width="5.21875" style="109" customWidth="1"/>
    <col min="12038" max="12041" width="6.109375" style="109" customWidth="1"/>
    <col min="12042" max="12042" width="5.44140625" style="109" customWidth="1"/>
    <col min="12043" max="12043" width="7.44140625" style="109" customWidth="1"/>
    <col min="12044" max="12044" width="8.5546875" style="109" customWidth="1"/>
    <col min="12045" max="12045" width="10" style="109" customWidth="1"/>
    <col min="12046" max="12048" width="7" style="109"/>
    <col min="12049" max="12049" width="8.88671875" style="109" customWidth="1"/>
    <col min="12050" max="12288" width="7" style="109"/>
    <col min="12289" max="12289" width="4.21875" style="109" customWidth="1"/>
    <col min="12290" max="12290" width="10.88671875" style="109" customWidth="1"/>
    <col min="12291" max="12291" width="7" style="109" customWidth="1"/>
    <col min="12292" max="12292" width="8.5546875" style="109" customWidth="1"/>
    <col min="12293" max="12293" width="5.21875" style="109" customWidth="1"/>
    <col min="12294" max="12297" width="6.109375" style="109" customWidth="1"/>
    <col min="12298" max="12298" width="5.44140625" style="109" customWidth="1"/>
    <col min="12299" max="12299" width="7.44140625" style="109" customWidth="1"/>
    <col min="12300" max="12300" width="8.5546875" style="109" customWidth="1"/>
    <col min="12301" max="12301" width="10" style="109" customWidth="1"/>
    <col min="12302" max="12304" width="7" style="109"/>
    <col min="12305" max="12305" width="8.88671875" style="109" customWidth="1"/>
    <col min="12306" max="12544" width="7" style="109"/>
    <col min="12545" max="12545" width="4.21875" style="109" customWidth="1"/>
    <col min="12546" max="12546" width="10.88671875" style="109" customWidth="1"/>
    <col min="12547" max="12547" width="7" style="109" customWidth="1"/>
    <col min="12548" max="12548" width="8.5546875" style="109" customWidth="1"/>
    <col min="12549" max="12549" width="5.21875" style="109" customWidth="1"/>
    <col min="12550" max="12553" width="6.109375" style="109" customWidth="1"/>
    <col min="12554" max="12554" width="5.44140625" style="109" customWidth="1"/>
    <col min="12555" max="12555" width="7.44140625" style="109" customWidth="1"/>
    <col min="12556" max="12556" width="8.5546875" style="109" customWidth="1"/>
    <col min="12557" max="12557" width="10" style="109" customWidth="1"/>
    <col min="12558" max="12560" width="7" style="109"/>
    <col min="12561" max="12561" width="8.88671875" style="109" customWidth="1"/>
    <col min="12562" max="12800" width="7" style="109"/>
    <col min="12801" max="12801" width="4.21875" style="109" customWidth="1"/>
    <col min="12802" max="12802" width="10.88671875" style="109" customWidth="1"/>
    <col min="12803" max="12803" width="7" style="109" customWidth="1"/>
    <col min="12804" max="12804" width="8.5546875" style="109" customWidth="1"/>
    <col min="12805" max="12805" width="5.21875" style="109" customWidth="1"/>
    <col min="12806" max="12809" width="6.109375" style="109" customWidth="1"/>
    <col min="12810" max="12810" width="5.44140625" style="109" customWidth="1"/>
    <col min="12811" max="12811" width="7.44140625" style="109" customWidth="1"/>
    <col min="12812" max="12812" width="8.5546875" style="109" customWidth="1"/>
    <col min="12813" max="12813" width="10" style="109" customWidth="1"/>
    <col min="12814" max="12816" width="7" style="109"/>
    <col min="12817" max="12817" width="8.88671875" style="109" customWidth="1"/>
    <col min="12818" max="13056" width="7" style="109"/>
    <col min="13057" max="13057" width="4.21875" style="109" customWidth="1"/>
    <col min="13058" max="13058" width="10.88671875" style="109" customWidth="1"/>
    <col min="13059" max="13059" width="7" style="109" customWidth="1"/>
    <col min="13060" max="13060" width="8.5546875" style="109" customWidth="1"/>
    <col min="13061" max="13061" width="5.21875" style="109" customWidth="1"/>
    <col min="13062" max="13065" width="6.109375" style="109" customWidth="1"/>
    <col min="13066" max="13066" width="5.44140625" style="109" customWidth="1"/>
    <col min="13067" max="13067" width="7.44140625" style="109" customWidth="1"/>
    <col min="13068" max="13068" width="8.5546875" style="109" customWidth="1"/>
    <col min="13069" max="13069" width="10" style="109" customWidth="1"/>
    <col min="13070" max="13072" width="7" style="109"/>
    <col min="13073" max="13073" width="8.88671875" style="109" customWidth="1"/>
    <col min="13074" max="13312" width="7" style="109"/>
    <col min="13313" max="13313" width="4.21875" style="109" customWidth="1"/>
    <col min="13314" max="13314" width="10.88671875" style="109" customWidth="1"/>
    <col min="13315" max="13315" width="7" style="109" customWidth="1"/>
    <col min="13316" max="13316" width="8.5546875" style="109" customWidth="1"/>
    <col min="13317" max="13317" width="5.21875" style="109" customWidth="1"/>
    <col min="13318" max="13321" width="6.109375" style="109" customWidth="1"/>
    <col min="13322" max="13322" width="5.44140625" style="109" customWidth="1"/>
    <col min="13323" max="13323" width="7.44140625" style="109" customWidth="1"/>
    <col min="13324" max="13324" width="8.5546875" style="109" customWidth="1"/>
    <col min="13325" max="13325" width="10" style="109" customWidth="1"/>
    <col min="13326" max="13328" width="7" style="109"/>
    <col min="13329" max="13329" width="8.88671875" style="109" customWidth="1"/>
    <col min="13330" max="13568" width="7" style="109"/>
    <col min="13569" max="13569" width="4.21875" style="109" customWidth="1"/>
    <col min="13570" max="13570" width="10.88671875" style="109" customWidth="1"/>
    <col min="13571" max="13571" width="7" style="109" customWidth="1"/>
    <col min="13572" max="13572" width="8.5546875" style="109" customWidth="1"/>
    <col min="13573" max="13573" width="5.21875" style="109" customWidth="1"/>
    <col min="13574" max="13577" width="6.109375" style="109" customWidth="1"/>
    <col min="13578" max="13578" width="5.44140625" style="109" customWidth="1"/>
    <col min="13579" max="13579" width="7.44140625" style="109" customWidth="1"/>
    <col min="13580" max="13580" width="8.5546875" style="109" customWidth="1"/>
    <col min="13581" max="13581" width="10" style="109" customWidth="1"/>
    <col min="13582" max="13584" width="7" style="109"/>
    <col min="13585" max="13585" width="8.88671875" style="109" customWidth="1"/>
    <col min="13586" max="13824" width="7" style="109"/>
    <col min="13825" max="13825" width="4.21875" style="109" customWidth="1"/>
    <col min="13826" max="13826" width="10.88671875" style="109" customWidth="1"/>
    <col min="13827" max="13827" width="7" style="109" customWidth="1"/>
    <col min="13828" max="13828" width="8.5546875" style="109" customWidth="1"/>
    <col min="13829" max="13829" width="5.21875" style="109" customWidth="1"/>
    <col min="13830" max="13833" width="6.109375" style="109" customWidth="1"/>
    <col min="13834" max="13834" width="5.44140625" style="109" customWidth="1"/>
    <col min="13835" max="13835" width="7.44140625" style="109" customWidth="1"/>
    <col min="13836" max="13836" width="8.5546875" style="109" customWidth="1"/>
    <col min="13837" max="13837" width="10" style="109" customWidth="1"/>
    <col min="13838" max="13840" width="7" style="109"/>
    <col min="13841" max="13841" width="8.88671875" style="109" customWidth="1"/>
    <col min="13842" max="14080" width="7" style="109"/>
    <col min="14081" max="14081" width="4.21875" style="109" customWidth="1"/>
    <col min="14082" max="14082" width="10.88671875" style="109" customWidth="1"/>
    <col min="14083" max="14083" width="7" style="109" customWidth="1"/>
    <col min="14084" max="14084" width="8.5546875" style="109" customWidth="1"/>
    <col min="14085" max="14085" width="5.21875" style="109" customWidth="1"/>
    <col min="14086" max="14089" width="6.109375" style="109" customWidth="1"/>
    <col min="14090" max="14090" width="5.44140625" style="109" customWidth="1"/>
    <col min="14091" max="14091" width="7.44140625" style="109" customWidth="1"/>
    <col min="14092" max="14092" width="8.5546875" style="109" customWidth="1"/>
    <col min="14093" max="14093" width="10" style="109" customWidth="1"/>
    <col min="14094" max="14096" width="7" style="109"/>
    <col min="14097" max="14097" width="8.88671875" style="109" customWidth="1"/>
    <col min="14098" max="14336" width="7" style="109"/>
    <col min="14337" max="14337" width="4.21875" style="109" customWidth="1"/>
    <col min="14338" max="14338" width="10.88671875" style="109" customWidth="1"/>
    <col min="14339" max="14339" width="7" style="109" customWidth="1"/>
    <col min="14340" max="14340" width="8.5546875" style="109" customWidth="1"/>
    <col min="14341" max="14341" width="5.21875" style="109" customWidth="1"/>
    <col min="14342" max="14345" width="6.109375" style="109" customWidth="1"/>
    <col min="14346" max="14346" width="5.44140625" style="109" customWidth="1"/>
    <col min="14347" max="14347" width="7.44140625" style="109" customWidth="1"/>
    <col min="14348" max="14348" width="8.5546875" style="109" customWidth="1"/>
    <col min="14349" max="14349" width="10" style="109" customWidth="1"/>
    <col min="14350" max="14352" width="7" style="109"/>
    <col min="14353" max="14353" width="8.88671875" style="109" customWidth="1"/>
    <col min="14354" max="14592" width="7" style="109"/>
    <col min="14593" max="14593" width="4.21875" style="109" customWidth="1"/>
    <col min="14594" max="14594" width="10.88671875" style="109" customWidth="1"/>
    <col min="14595" max="14595" width="7" style="109" customWidth="1"/>
    <col min="14596" max="14596" width="8.5546875" style="109" customWidth="1"/>
    <col min="14597" max="14597" width="5.21875" style="109" customWidth="1"/>
    <col min="14598" max="14601" width="6.109375" style="109" customWidth="1"/>
    <col min="14602" max="14602" width="5.44140625" style="109" customWidth="1"/>
    <col min="14603" max="14603" width="7.44140625" style="109" customWidth="1"/>
    <col min="14604" max="14604" width="8.5546875" style="109" customWidth="1"/>
    <col min="14605" max="14605" width="10" style="109" customWidth="1"/>
    <col min="14606" max="14608" width="7" style="109"/>
    <col min="14609" max="14609" width="8.88671875" style="109" customWidth="1"/>
    <col min="14610" max="14848" width="7" style="109"/>
    <col min="14849" max="14849" width="4.21875" style="109" customWidth="1"/>
    <col min="14850" max="14850" width="10.88671875" style="109" customWidth="1"/>
    <col min="14851" max="14851" width="7" style="109" customWidth="1"/>
    <col min="14852" max="14852" width="8.5546875" style="109" customWidth="1"/>
    <col min="14853" max="14853" width="5.21875" style="109" customWidth="1"/>
    <col min="14854" max="14857" width="6.109375" style="109" customWidth="1"/>
    <col min="14858" max="14858" width="5.44140625" style="109" customWidth="1"/>
    <col min="14859" max="14859" width="7.44140625" style="109" customWidth="1"/>
    <col min="14860" max="14860" width="8.5546875" style="109" customWidth="1"/>
    <col min="14861" max="14861" width="10" style="109" customWidth="1"/>
    <col min="14862" max="14864" width="7" style="109"/>
    <col min="14865" max="14865" width="8.88671875" style="109" customWidth="1"/>
    <col min="14866" max="15104" width="7" style="109"/>
    <col min="15105" max="15105" width="4.21875" style="109" customWidth="1"/>
    <col min="15106" max="15106" width="10.88671875" style="109" customWidth="1"/>
    <col min="15107" max="15107" width="7" style="109" customWidth="1"/>
    <col min="15108" max="15108" width="8.5546875" style="109" customWidth="1"/>
    <col min="15109" max="15109" width="5.21875" style="109" customWidth="1"/>
    <col min="15110" max="15113" width="6.109375" style="109" customWidth="1"/>
    <col min="15114" max="15114" width="5.44140625" style="109" customWidth="1"/>
    <col min="15115" max="15115" width="7.44140625" style="109" customWidth="1"/>
    <col min="15116" max="15116" width="8.5546875" style="109" customWidth="1"/>
    <col min="15117" max="15117" width="10" style="109" customWidth="1"/>
    <col min="15118" max="15120" width="7" style="109"/>
    <col min="15121" max="15121" width="8.88671875" style="109" customWidth="1"/>
    <col min="15122" max="15360" width="7" style="109"/>
    <col min="15361" max="15361" width="4.21875" style="109" customWidth="1"/>
    <col min="15362" max="15362" width="10.88671875" style="109" customWidth="1"/>
    <col min="15363" max="15363" width="7" style="109" customWidth="1"/>
    <col min="15364" max="15364" width="8.5546875" style="109" customWidth="1"/>
    <col min="15365" max="15365" width="5.21875" style="109" customWidth="1"/>
    <col min="15366" max="15369" width="6.109375" style="109" customWidth="1"/>
    <col min="15370" max="15370" width="5.44140625" style="109" customWidth="1"/>
    <col min="15371" max="15371" width="7.44140625" style="109" customWidth="1"/>
    <col min="15372" max="15372" width="8.5546875" style="109" customWidth="1"/>
    <col min="15373" max="15373" width="10" style="109" customWidth="1"/>
    <col min="15374" max="15376" width="7" style="109"/>
    <col min="15377" max="15377" width="8.88671875" style="109" customWidth="1"/>
    <col min="15378" max="15616" width="7" style="109"/>
    <col min="15617" max="15617" width="4.21875" style="109" customWidth="1"/>
    <col min="15618" max="15618" width="10.88671875" style="109" customWidth="1"/>
    <col min="15619" max="15619" width="7" style="109" customWidth="1"/>
    <col min="15620" max="15620" width="8.5546875" style="109" customWidth="1"/>
    <col min="15621" max="15621" width="5.21875" style="109" customWidth="1"/>
    <col min="15622" max="15625" width="6.109375" style="109" customWidth="1"/>
    <col min="15626" max="15626" width="5.44140625" style="109" customWidth="1"/>
    <col min="15627" max="15627" width="7.44140625" style="109" customWidth="1"/>
    <col min="15628" max="15628" width="8.5546875" style="109" customWidth="1"/>
    <col min="15629" max="15629" width="10" style="109" customWidth="1"/>
    <col min="15630" max="15632" width="7" style="109"/>
    <col min="15633" max="15633" width="8.88671875" style="109" customWidth="1"/>
    <col min="15634" max="15872" width="7" style="109"/>
    <col min="15873" max="15873" width="4.21875" style="109" customWidth="1"/>
    <col min="15874" max="15874" width="10.88671875" style="109" customWidth="1"/>
    <col min="15875" max="15875" width="7" style="109" customWidth="1"/>
    <col min="15876" max="15876" width="8.5546875" style="109" customWidth="1"/>
    <col min="15877" max="15877" width="5.21875" style="109" customWidth="1"/>
    <col min="15878" max="15881" width="6.109375" style="109" customWidth="1"/>
    <col min="15882" max="15882" width="5.44140625" style="109" customWidth="1"/>
    <col min="15883" max="15883" width="7.44140625" style="109" customWidth="1"/>
    <col min="15884" max="15884" width="8.5546875" style="109" customWidth="1"/>
    <col min="15885" max="15885" width="10" style="109" customWidth="1"/>
    <col min="15886" max="15888" width="7" style="109"/>
    <col min="15889" max="15889" width="8.88671875" style="109" customWidth="1"/>
    <col min="15890" max="16128" width="7" style="109"/>
    <col min="16129" max="16129" width="4.21875" style="109" customWidth="1"/>
    <col min="16130" max="16130" width="10.88671875" style="109" customWidth="1"/>
    <col min="16131" max="16131" width="7" style="109" customWidth="1"/>
    <col min="16132" max="16132" width="8.5546875" style="109" customWidth="1"/>
    <col min="16133" max="16133" width="5.21875" style="109" customWidth="1"/>
    <col min="16134" max="16137" width="6.109375" style="109" customWidth="1"/>
    <col min="16138" max="16138" width="5.44140625" style="109" customWidth="1"/>
    <col min="16139" max="16139" width="7.44140625" style="109" customWidth="1"/>
    <col min="16140" max="16140" width="8.5546875" style="109" customWidth="1"/>
    <col min="16141" max="16141" width="10" style="109" customWidth="1"/>
    <col min="16142" max="16144" width="7" style="109"/>
    <col min="16145" max="16145" width="8.88671875" style="109" customWidth="1"/>
    <col min="16146" max="16384" width="7" style="109"/>
  </cols>
  <sheetData>
    <row r="1" spans="1:18" s="96" customFormat="1" ht="15.75">
      <c r="A1" s="96" t="s">
        <v>46</v>
      </c>
      <c r="F1" s="97"/>
      <c r="G1" s="98"/>
      <c r="I1" s="99"/>
      <c r="K1" s="99"/>
      <c r="L1" s="99"/>
      <c r="M1" s="100"/>
      <c r="O1" s="10" t="s">
        <v>81</v>
      </c>
      <c r="Q1" s="194"/>
    </row>
    <row r="2" spans="1:18" s="96" customFormat="1" ht="15.75">
      <c r="A2" s="101" t="s">
        <v>109</v>
      </c>
      <c r="B2" s="102"/>
      <c r="C2" s="102"/>
      <c r="F2" s="97"/>
      <c r="G2" s="98"/>
      <c r="I2" s="99"/>
      <c r="K2" s="99"/>
      <c r="L2" s="99"/>
      <c r="M2" s="100"/>
      <c r="Q2" s="194"/>
    </row>
    <row r="3" spans="1:18" ht="9.75" customHeight="1">
      <c r="A3" s="103"/>
      <c r="B3" s="104"/>
      <c r="C3" s="104"/>
      <c r="D3" s="104"/>
      <c r="E3" s="104"/>
      <c r="F3" s="105"/>
      <c r="G3" s="106"/>
      <c r="H3" s="104"/>
      <c r="I3" s="107"/>
      <c r="J3" s="104"/>
      <c r="K3" s="107"/>
      <c r="L3" s="107"/>
      <c r="M3" s="108"/>
    </row>
    <row r="4" spans="1:18" ht="22.5" customHeight="1">
      <c r="A4" s="249" t="s">
        <v>149</v>
      </c>
      <c r="B4" s="249"/>
      <c r="C4" s="249"/>
      <c r="D4" s="249"/>
      <c r="E4" s="249"/>
      <c r="F4" s="249"/>
      <c r="G4" s="249"/>
      <c r="H4" s="249"/>
      <c r="I4" s="249"/>
      <c r="J4" s="249"/>
      <c r="K4" s="249"/>
      <c r="L4" s="249"/>
      <c r="M4" s="249"/>
      <c r="N4" s="249"/>
      <c r="O4" s="249"/>
      <c r="P4" s="249"/>
      <c r="Q4" s="249"/>
      <c r="R4" s="249"/>
    </row>
    <row r="5" spans="1:18" ht="21" customHeight="1">
      <c r="A5" s="249" t="s">
        <v>29</v>
      </c>
      <c r="B5" s="249"/>
      <c r="C5" s="249"/>
      <c r="D5" s="249"/>
      <c r="E5" s="249"/>
      <c r="F5" s="249"/>
      <c r="G5" s="249"/>
      <c r="H5" s="249"/>
      <c r="I5" s="249"/>
      <c r="J5" s="249"/>
      <c r="K5" s="249"/>
      <c r="L5" s="249"/>
      <c r="M5" s="249"/>
      <c r="N5" s="249"/>
      <c r="O5" s="249"/>
      <c r="P5" s="249"/>
      <c r="Q5" s="249"/>
      <c r="R5" s="249"/>
    </row>
    <row r="6" spans="1:18" s="111" customFormat="1" ht="12" customHeight="1">
      <c r="A6" s="110"/>
      <c r="F6" s="112"/>
      <c r="G6" s="113"/>
      <c r="I6" s="114"/>
      <c r="K6" s="114"/>
      <c r="L6" s="114"/>
      <c r="M6" s="115"/>
      <c r="Q6" s="110"/>
    </row>
    <row r="7" spans="1:18" s="111" customFormat="1" ht="57" customHeight="1">
      <c r="A7" s="248" t="s">
        <v>5</v>
      </c>
      <c r="B7" s="248" t="s">
        <v>4</v>
      </c>
      <c r="C7" s="248" t="s">
        <v>25</v>
      </c>
      <c r="D7" s="248" t="s">
        <v>110</v>
      </c>
      <c r="E7" s="250" t="s">
        <v>111</v>
      </c>
      <c r="F7" s="247" t="s">
        <v>112</v>
      </c>
      <c r="G7" s="247"/>
      <c r="H7" s="251" t="s">
        <v>113</v>
      </c>
      <c r="I7" s="251"/>
      <c r="J7" s="247" t="s">
        <v>114</v>
      </c>
      <c r="K7" s="247" t="s">
        <v>115</v>
      </c>
      <c r="L7" s="248" t="s">
        <v>116</v>
      </c>
      <c r="M7" s="244" t="s">
        <v>156</v>
      </c>
      <c r="N7" s="244" t="s">
        <v>159</v>
      </c>
      <c r="O7" s="248" t="s">
        <v>117</v>
      </c>
      <c r="P7" s="244" t="s">
        <v>163</v>
      </c>
      <c r="Q7" s="244" t="s">
        <v>119</v>
      </c>
      <c r="R7" s="244" t="s">
        <v>7</v>
      </c>
    </row>
    <row r="8" spans="1:18" s="111" customFormat="1" ht="30" customHeight="1">
      <c r="A8" s="248"/>
      <c r="B8" s="248"/>
      <c r="C8" s="248"/>
      <c r="D8" s="248"/>
      <c r="E8" s="250"/>
      <c r="F8" s="117" t="s">
        <v>120</v>
      </c>
      <c r="G8" s="118" t="s">
        <v>121</v>
      </c>
      <c r="H8" s="117" t="s">
        <v>120</v>
      </c>
      <c r="I8" s="118" t="s">
        <v>121</v>
      </c>
      <c r="J8" s="247"/>
      <c r="K8" s="247"/>
      <c r="L8" s="248"/>
      <c r="M8" s="244"/>
      <c r="N8" s="244"/>
      <c r="O8" s="248"/>
      <c r="P8" s="244"/>
      <c r="Q8" s="244"/>
      <c r="R8" s="244"/>
    </row>
    <row r="9" spans="1:18" s="111" customFormat="1" ht="29.25" customHeight="1">
      <c r="A9" s="116" t="s">
        <v>122</v>
      </c>
      <c r="B9" s="116" t="s">
        <v>123</v>
      </c>
      <c r="C9" s="116" t="s">
        <v>124</v>
      </c>
      <c r="D9" s="116">
        <v>1</v>
      </c>
      <c r="E9" s="120" t="s">
        <v>125</v>
      </c>
      <c r="F9" s="120" t="s">
        <v>126</v>
      </c>
      <c r="G9" s="121" t="s">
        <v>127</v>
      </c>
      <c r="H9" s="122" t="s">
        <v>128</v>
      </c>
      <c r="I9" s="116">
        <v>6</v>
      </c>
      <c r="J9" s="116">
        <v>7</v>
      </c>
      <c r="K9" s="116">
        <v>6</v>
      </c>
      <c r="L9" s="116">
        <v>7</v>
      </c>
      <c r="M9" s="119" t="s">
        <v>155</v>
      </c>
      <c r="N9" s="119">
        <v>9</v>
      </c>
      <c r="O9" s="116">
        <v>10</v>
      </c>
      <c r="P9" s="119">
        <v>11</v>
      </c>
      <c r="Q9" s="119" t="s">
        <v>164</v>
      </c>
      <c r="R9" s="123"/>
    </row>
    <row r="10" spans="1:18">
      <c r="A10" s="124"/>
      <c r="B10" s="125" t="s">
        <v>2</v>
      </c>
      <c r="C10" s="124"/>
      <c r="D10" s="126"/>
      <c r="E10" s="126"/>
      <c r="F10" s="126"/>
      <c r="G10" s="126"/>
      <c r="H10" s="126"/>
      <c r="I10" s="126"/>
      <c r="J10" s="126"/>
      <c r="K10" s="126"/>
      <c r="L10" s="126"/>
      <c r="M10" s="127"/>
      <c r="N10" s="127"/>
      <c r="O10" s="126"/>
      <c r="P10" s="128"/>
      <c r="Q10" s="119"/>
      <c r="R10" s="123"/>
    </row>
    <row r="11" spans="1:18" s="175" customFormat="1" ht="20.25" customHeight="1">
      <c r="A11" s="146">
        <v>1</v>
      </c>
      <c r="B11" s="147" t="s">
        <v>129</v>
      </c>
      <c r="C11" s="148" t="s">
        <v>130</v>
      </c>
      <c r="D11" s="132">
        <v>3.33</v>
      </c>
      <c r="E11" s="133"/>
      <c r="F11" s="193"/>
      <c r="G11" s="133"/>
      <c r="H11" s="135">
        <v>0.15</v>
      </c>
      <c r="I11" s="136">
        <f>(D11+E11+G11)*H11</f>
        <v>0.4995</v>
      </c>
      <c r="J11" s="136">
        <v>0.4</v>
      </c>
      <c r="K11" s="137">
        <f>(D11+E11+G11)*50%</f>
        <v>1.665</v>
      </c>
      <c r="L11" s="138">
        <f>SUM(D11,E11,G11,I11,J11,K11)</f>
        <v>5.8944999999999999</v>
      </c>
      <c r="M11" s="139">
        <f>L11*12*2340000</f>
        <v>165517560</v>
      </c>
      <c r="N11" s="139">
        <f>M11/(40*37)*(37/52)</f>
        <v>79575.75</v>
      </c>
      <c r="O11" s="138">
        <v>0.2</v>
      </c>
      <c r="P11" s="140">
        <v>50</v>
      </c>
      <c r="Q11" s="139">
        <f>N11*O11*P11</f>
        <v>795757.50000000012</v>
      </c>
      <c r="R11" s="141"/>
    </row>
    <row r="12" spans="1:18">
      <c r="A12" s="129"/>
      <c r="B12" s="130"/>
      <c r="C12" s="131"/>
      <c r="D12" s="142"/>
      <c r="E12" s="143"/>
      <c r="F12" s="134"/>
      <c r="G12" s="143"/>
      <c r="H12" s="144"/>
      <c r="I12" s="136"/>
      <c r="J12" s="136"/>
      <c r="K12" s="137"/>
      <c r="L12" s="138">
        <f t="shared" ref="L12:L15" si="0">SUM(D12,E12,G12,I12,J12,K12)</f>
        <v>0</v>
      </c>
      <c r="M12" s="139">
        <f t="shared" ref="M12:M15" si="1">L12*12*2340000</f>
        <v>0</v>
      </c>
      <c r="N12" s="139"/>
      <c r="O12" s="138"/>
      <c r="P12" s="140"/>
      <c r="Q12" s="139"/>
      <c r="R12" s="145"/>
    </row>
    <row r="13" spans="1:18">
      <c r="A13" s="129"/>
      <c r="B13" s="130"/>
      <c r="C13" s="131"/>
      <c r="D13" s="142"/>
      <c r="E13" s="143"/>
      <c r="F13" s="134"/>
      <c r="G13" s="143"/>
      <c r="H13" s="144"/>
      <c r="I13" s="136"/>
      <c r="J13" s="136"/>
      <c r="K13" s="137"/>
      <c r="L13" s="138">
        <f t="shared" si="0"/>
        <v>0</v>
      </c>
      <c r="M13" s="139">
        <f t="shared" si="1"/>
        <v>0</v>
      </c>
      <c r="N13" s="139"/>
      <c r="O13" s="138"/>
      <c r="P13" s="140"/>
      <c r="Q13" s="139"/>
      <c r="R13" s="145"/>
    </row>
    <row r="14" spans="1:18">
      <c r="A14" s="146"/>
      <c r="B14" s="147"/>
      <c r="C14" s="148"/>
      <c r="D14" s="142"/>
      <c r="E14" s="143"/>
      <c r="F14" s="143"/>
      <c r="G14" s="143"/>
      <c r="H14" s="143"/>
      <c r="I14" s="149"/>
      <c r="J14" s="149"/>
      <c r="K14" s="150"/>
      <c r="L14" s="138">
        <f t="shared" si="0"/>
        <v>0</v>
      </c>
      <c r="M14" s="139">
        <f t="shared" si="1"/>
        <v>0</v>
      </c>
      <c r="N14" s="152"/>
      <c r="O14" s="151"/>
      <c r="P14" s="152"/>
      <c r="Q14" s="195"/>
      <c r="R14" s="145"/>
    </row>
    <row r="15" spans="1:18">
      <c r="A15" s="146">
        <v>1</v>
      </c>
      <c r="B15" s="147"/>
      <c r="C15" s="148"/>
      <c r="D15" s="142"/>
      <c r="E15" s="153"/>
      <c r="F15" s="153"/>
      <c r="G15" s="153"/>
      <c r="H15" s="153"/>
      <c r="I15" s="149"/>
      <c r="J15" s="149"/>
      <c r="K15" s="150"/>
      <c r="L15" s="138">
        <f t="shared" si="0"/>
        <v>0</v>
      </c>
      <c r="M15" s="139">
        <f t="shared" si="1"/>
        <v>0</v>
      </c>
      <c r="N15" s="152"/>
      <c r="O15" s="151"/>
      <c r="P15" s="152"/>
      <c r="Q15" s="195"/>
      <c r="R15" s="145"/>
    </row>
    <row r="16" spans="1:18">
      <c r="A16" s="154"/>
      <c r="B16" s="155"/>
      <c r="C16" s="156"/>
      <c r="D16" s="156"/>
      <c r="E16" s="156"/>
      <c r="F16" s="157"/>
      <c r="G16" s="158"/>
      <c r="H16" s="156"/>
      <c r="I16" s="159"/>
      <c r="J16" s="156"/>
      <c r="K16" s="159"/>
      <c r="L16" s="159"/>
      <c r="M16" s="160"/>
      <c r="N16" s="161"/>
      <c r="O16" s="161"/>
      <c r="P16" s="161"/>
      <c r="Q16" s="196"/>
      <c r="R16" s="161"/>
    </row>
    <row r="17" spans="1:18" ht="4.5" customHeight="1">
      <c r="A17" s="162"/>
      <c r="B17" s="163"/>
      <c r="C17" s="163"/>
      <c r="D17" s="163"/>
      <c r="E17" s="163"/>
      <c r="F17" s="164"/>
      <c r="G17" s="165"/>
      <c r="H17" s="163"/>
      <c r="I17" s="166"/>
      <c r="J17" s="163"/>
      <c r="K17" s="166"/>
      <c r="L17" s="166"/>
      <c r="M17" s="167"/>
      <c r="N17" s="168"/>
      <c r="O17" s="168"/>
      <c r="P17" s="168"/>
      <c r="Q17" s="162"/>
      <c r="R17" s="168"/>
    </row>
    <row r="18" spans="1:18" ht="16.5">
      <c r="A18" s="109"/>
      <c r="C18" s="111"/>
      <c r="D18" s="245" t="s">
        <v>3</v>
      </c>
      <c r="E18" s="245"/>
      <c r="F18" s="169"/>
      <c r="G18" s="169"/>
      <c r="H18" s="169"/>
      <c r="I18" s="170"/>
      <c r="K18" s="109"/>
      <c r="L18" s="246" t="s">
        <v>131</v>
      </c>
      <c r="M18" s="246"/>
      <c r="N18" s="246"/>
      <c r="O18" s="246"/>
      <c r="P18" s="246"/>
      <c r="Q18" s="246"/>
      <c r="R18" s="111"/>
    </row>
    <row r="19" spans="1:18" ht="16.5">
      <c r="A19" s="110"/>
      <c r="B19" s="111"/>
      <c r="C19" s="111"/>
      <c r="D19" s="111"/>
      <c r="E19" s="111"/>
      <c r="F19" s="112"/>
      <c r="G19" s="113"/>
      <c r="H19" s="111"/>
      <c r="I19" s="114"/>
      <c r="J19" s="111"/>
      <c r="K19" s="114"/>
      <c r="L19" s="114"/>
      <c r="M19" s="115"/>
      <c r="N19" s="111"/>
      <c r="O19" s="111"/>
      <c r="P19" s="111"/>
      <c r="Q19" s="110"/>
      <c r="R19" s="111"/>
    </row>
    <row r="20" spans="1:18" s="175" customFormat="1" ht="35.25" customHeight="1">
      <c r="A20" s="173"/>
      <c r="B20" s="243" t="s">
        <v>132</v>
      </c>
      <c r="C20" s="240"/>
      <c r="D20" s="238" t="s">
        <v>133</v>
      </c>
      <c r="E20" s="239" t="s">
        <v>165</v>
      </c>
      <c r="F20" s="239"/>
      <c r="G20" s="239"/>
      <c r="H20" s="239"/>
      <c r="I20" s="239"/>
      <c r="J20" s="239"/>
      <c r="K20" s="239"/>
      <c r="L20" s="239"/>
      <c r="M20" s="240" t="s">
        <v>152</v>
      </c>
      <c r="N20" s="241" t="s">
        <v>158</v>
      </c>
      <c r="O20" s="241"/>
      <c r="P20" s="241"/>
      <c r="Q20" s="241"/>
      <c r="R20" s="174"/>
    </row>
    <row r="21" spans="1:18" s="175" customFormat="1" ht="24" customHeight="1">
      <c r="A21" s="173"/>
      <c r="B21" s="240"/>
      <c r="C21" s="240"/>
      <c r="D21" s="238"/>
      <c r="E21" s="242" t="s">
        <v>157</v>
      </c>
      <c r="F21" s="242"/>
      <c r="G21" s="242"/>
      <c r="H21" s="242"/>
      <c r="I21" s="242"/>
      <c r="J21" s="242"/>
      <c r="K21" s="242"/>
      <c r="L21" s="242"/>
      <c r="M21" s="240"/>
      <c r="N21" s="242" t="s">
        <v>135</v>
      </c>
      <c r="O21" s="242"/>
      <c r="P21" s="242"/>
      <c r="Q21" s="242"/>
      <c r="R21" s="174"/>
    </row>
    <row r="22" spans="1:18" ht="15">
      <c r="B22" s="172"/>
      <c r="C22" s="172"/>
      <c r="D22" s="172"/>
      <c r="E22" s="172"/>
      <c r="F22" s="172"/>
      <c r="G22" s="172"/>
      <c r="H22" s="172"/>
      <c r="I22" s="172"/>
      <c r="J22" s="172"/>
      <c r="K22" s="172"/>
      <c r="L22" s="172"/>
      <c r="M22" s="172"/>
      <c r="N22" s="172"/>
    </row>
    <row r="23" spans="1:18" ht="18.75">
      <c r="B23" s="171" t="s">
        <v>136</v>
      </c>
      <c r="C23" s="172"/>
      <c r="D23" s="172"/>
      <c r="E23" s="172"/>
      <c r="F23" s="172"/>
      <c r="G23" s="172"/>
      <c r="H23" s="172"/>
      <c r="I23" s="172"/>
      <c r="J23" s="172"/>
      <c r="K23" s="172"/>
      <c r="L23" s="172"/>
      <c r="M23" s="172"/>
      <c r="N23" s="172"/>
    </row>
    <row r="24" spans="1:18" ht="15">
      <c r="B24" s="172"/>
      <c r="C24" s="172"/>
      <c r="D24" s="172"/>
      <c r="E24" s="172"/>
      <c r="F24" s="172"/>
      <c r="G24" s="172"/>
      <c r="H24" s="172"/>
      <c r="I24" s="172"/>
      <c r="J24" s="172"/>
      <c r="K24" s="172"/>
      <c r="L24" s="172"/>
      <c r="M24" s="172"/>
      <c r="N24" s="172"/>
    </row>
    <row r="25" spans="1:18" s="175" customFormat="1" ht="27" customHeight="1">
      <c r="A25" s="177"/>
      <c r="B25" s="254" t="s">
        <v>137</v>
      </c>
      <c r="C25" s="255"/>
      <c r="D25" s="257" t="s">
        <v>133</v>
      </c>
      <c r="E25" s="254" t="s">
        <v>138</v>
      </c>
      <c r="F25" s="255"/>
      <c r="G25" s="255" t="s">
        <v>134</v>
      </c>
      <c r="H25" s="255">
        <v>0.2</v>
      </c>
      <c r="I25" s="255" t="s">
        <v>134</v>
      </c>
      <c r="J25" s="254" t="s">
        <v>139</v>
      </c>
      <c r="K25" s="255"/>
      <c r="L25" s="255"/>
      <c r="M25" s="178"/>
      <c r="N25" s="178"/>
      <c r="Q25" s="177"/>
    </row>
    <row r="26" spans="1:18" s="175" customFormat="1" ht="27" customHeight="1">
      <c r="A26" s="177"/>
      <c r="B26" s="255"/>
      <c r="C26" s="255"/>
      <c r="D26" s="257"/>
      <c r="E26" s="255"/>
      <c r="F26" s="255"/>
      <c r="G26" s="255"/>
      <c r="H26" s="255"/>
      <c r="I26" s="255"/>
      <c r="J26" s="255"/>
      <c r="K26" s="255"/>
      <c r="L26" s="255"/>
      <c r="M26" s="178"/>
      <c r="N26" s="178"/>
      <c r="Q26" s="177"/>
    </row>
    <row r="27" spans="1:18" ht="18.75">
      <c r="B27" s="171" t="s">
        <v>140</v>
      </c>
      <c r="C27" s="172"/>
      <c r="D27" s="172"/>
      <c r="E27" s="172"/>
      <c r="F27" s="172"/>
      <c r="G27" s="172"/>
      <c r="H27" s="172"/>
      <c r="I27" s="172"/>
      <c r="J27" s="172"/>
      <c r="K27" s="172"/>
      <c r="L27" s="172"/>
      <c r="M27" s="172"/>
      <c r="N27" s="172"/>
    </row>
    <row r="30" spans="1:18" ht="15.75">
      <c r="A30" s="96" t="s">
        <v>46</v>
      </c>
      <c r="B30" s="96"/>
      <c r="C30" s="96"/>
      <c r="D30" s="96"/>
      <c r="E30" s="96"/>
      <c r="F30" s="97"/>
      <c r="G30" s="98"/>
      <c r="H30" s="96"/>
      <c r="I30" s="99"/>
      <c r="J30" s="96"/>
      <c r="K30" s="99"/>
      <c r="L30" s="99"/>
      <c r="M30" s="100"/>
      <c r="N30" s="96"/>
      <c r="O30" s="96"/>
      <c r="P30" s="96"/>
      <c r="Q30" s="194"/>
      <c r="R30" s="96"/>
    </row>
    <row r="31" spans="1:18" ht="15.75">
      <c r="A31" s="256" t="s">
        <v>141</v>
      </c>
      <c r="B31" s="256"/>
      <c r="C31" s="256"/>
      <c r="D31" s="96"/>
      <c r="E31" s="96"/>
      <c r="F31" s="97"/>
      <c r="G31" s="98"/>
      <c r="H31" s="96"/>
      <c r="I31" s="99"/>
      <c r="J31" s="96"/>
      <c r="K31" s="99"/>
      <c r="L31" s="99"/>
      <c r="M31" s="100"/>
      <c r="N31" s="96"/>
      <c r="O31" s="96"/>
      <c r="P31" s="96"/>
      <c r="Q31" s="194"/>
      <c r="R31" s="96"/>
    </row>
    <row r="32" spans="1:18">
      <c r="A32" s="103"/>
      <c r="B32" s="104"/>
      <c r="C32" s="104"/>
      <c r="D32" s="104"/>
      <c r="E32" s="104"/>
      <c r="F32" s="105"/>
      <c r="G32" s="106"/>
      <c r="H32" s="104"/>
      <c r="I32" s="107"/>
      <c r="J32" s="104"/>
      <c r="K32" s="107"/>
      <c r="L32" s="107"/>
      <c r="M32" s="108"/>
    </row>
    <row r="33" spans="1:18" ht="15.75">
      <c r="A33" s="249" t="s">
        <v>150</v>
      </c>
      <c r="B33" s="249"/>
      <c r="C33" s="249"/>
      <c r="D33" s="249"/>
      <c r="E33" s="249"/>
      <c r="F33" s="249"/>
      <c r="G33" s="249"/>
      <c r="H33" s="249"/>
      <c r="I33" s="249"/>
      <c r="J33" s="249"/>
      <c r="K33" s="249"/>
      <c r="L33" s="249"/>
      <c r="M33" s="249"/>
      <c r="N33" s="249"/>
      <c r="O33" s="249"/>
      <c r="P33" s="249"/>
      <c r="Q33" s="249"/>
      <c r="R33" s="249"/>
    </row>
    <row r="34" spans="1:18" ht="15.75">
      <c r="A34" s="249" t="s">
        <v>31</v>
      </c>
      <c r="B34" s="249"/>
      <c r="C34" s="249"/>
      <c r="D34" s="249"/>
      <c r="E34" s="249"/>
      <c r="F34" s="249"/>
      <c r="G34" s="249"/>
      <c r="H34" s="249"/>
      <c r="I34" s="249"/>
      <c r="J34" s="249"/>
      <c r="K34" s="249"/>
      <c r="L34" s="249"/>
      <c r="M34" s="249"/>
      <c r="N34" s="249"/>
      <c r="O34" s="249"/>
      <c r="P34" s="249"/>
      <c r="Q34" s="249"/>
      <c r="R34" s="249"/>
    </row>
    <row r="35" spans="1:18">
      <c r="A35" s="179"/>
      <c r="B35" s="104"/>
      <c r="C35" s="104"/>
      <c r="D35" s="104"/>
      <c r="E35" s="104"/>
      <c r="F35" s="180"/>
      <c r="G35" s="181"/>
      <c r="H35" s="104"/>
      <c r="I35" s="182"/>
      <c r="J35" s="104"/>
      <c r="K35" s="182"/>
      <c r="L35" s="182"/>
      <c r="M35" s="183"/>
    </row>
    <row r="36" spans="1:18" ht="32.25" customHeight="1">
      <c r="A36" s="248" t="s">
        <v>5</v>
      </c>
      <c r="B36" s="248" t="s">
        <v>4</v>
      </c>
      <c r="C36" s="248" t="s">
        <v>25</v>
      </c>
      <c r="D36" s="248" t="s">
        <v>110</v>
      </c>
      <c r="E36" s="250" t="s">
        <v>111</v>
      </c>
      <c r="F36" s="247" t="s">
        <v>112</v>
      </c>
      <c r="G36" s="247"/>
      <c r="H36" s="251" t="s">
        <v>113</v>
      </c>
      <c r="I36" s="251"/>
      <c r="J36" s="247" t="s">
        <v>114</v>
      </c>
      <c r="K36" s="247" t="s">
        <v>115</v>
      </c>
      <c r="L36" s="248" t="s">
        <v>116</v>
      </c>
      <c r="M36" s="244" t="s">
        <v>156</v>
      </c>
      <c r="N36" s="244" t="s">
        <v>160</v>
      </c>
      <c r="O36" s="248" t="s">
        <v>117</v>
      </c>
      <c r="P36" s="244" t="s">
        <v>118</v>
      </c>
      <c r="Q36" s="244" t="s">
        <v>119</v>
      </c>
      <c r="R36" s="244" t="s">
        <v>7</v>
      </c>
    </row>
    <row r="37" spans="1:18" ht="39" customHeight="1">
      <c r="A37" s="248"/>
      <c r="B37" s="248"/>
      <c r="C37" s="248"/>
      <c r="D37" s="248"/>
      <c r="E37" s="250"/>
      <c r="F37" s="117" t="s">
        <v>120</v>
      </c>
      <c r="G37" s="118" t="s">
        <v>121</v>
      </c>
      <c r="H37" s="117" t="s">
        <v>120</v>
      </c>
      <c r="I37" s="118" t="s">
        <v>121</v>
      </c>
      <c r="J37" s="247"/>
      <c r="K37" s="247"/>
      <c r="L37" s="248"/>
      <c r="M37" s="244"/>
      <c r="N37" s="244"/>
      <c r="O37" s="248"/>
      <c r="P37" s="244"/>
      <c r="Q37" s="244"/>
      <c r="R37" s="244"/>
    </row>
    <row r="38" spans="1:18" ht="24">
      <c r="A38" s="116" t="s">
        <v>122</v>
      </c>
      <c r="B38" s="116" t="s">
        <v>123</v>
      </c>
      <c r="C38" s="116" t="s">
        <v>124</v>
      </c>
      <c r="D38" s="116">
        <v>1</v>
      </c>
      <c r="E38" s="120" t="s">
        <v>125</v>
      </c>
      <c r="F38" s="120" t="s">
        <v>126</v>
      </c>
      <c r="G38" s="121" t="s">
        <v>127</v>
      </c>
      <c r="H38" s="122" t="s">
        <v>128</v>
      </c>
      <c r="I38" s="116">
        <v>6</v>
      </c>
      <c r="J38" s="116">
        <v>7</v>
      </c>
      <c r="K38" s="116">
        <v>6</v>
      </c>
      <c r="L38" s="116">
        <v>7</v>
      </c>
      <c r="M38" s="119" t="s">
        <v>155</v>
      </c>
      <c r="N38" s="119">
        <v>9</v>
      </c>
      <c r="O38" s="116">
        <v>10</v>
      </c>
      <c r="P38" s="119">
        <v>11</v>
      </c>
      <c r="Q38" s="119" t="s">
        <v>164</v>
      </c>
      <c r="R38" s="123">
        <v>13</v>
      </c>
    </row>
    <row r="39" spans="1:18" s="175" customFormat="1" ht="18" customHeight="1">
      <c r="A39" s="124"/>
      <c r="B39" s="125" t="s">
        <v>2</v>
      </c>
      <c r="C39" s="124"/>
      <c r="D39" s="126"/>
      <c r="E39" s="126"/>
      <c r="F39" s="126"/>
      <c r="G39" s="126"/>
      <c r="H39" s="126"/>
      <c r="I39" s="126"/>
      <c r="J39" s="126"/>
      <c r="K39" s="126"/>
      <c r="L39" s="126"/>
      <c r="M39" s="127"/>
      <c r="N39" s="127"/>
      <c r="O39" s="126"/>
      <c r="P39" s="128"/>
      <c r="Q39" s="119"/>
      <c r="R39" s="123"/>
    </row>
    <row r="40" spans="1:18" s="175" customFormat="1" ht="25.5">
      <c r="A40" s="146">
        <v>1</v>
      </c>
      <c r="B40" s="147" t="s">
        <v>129</v>
      </c>
      <c r="C40" s="197" t="s">
        <v>142</v>
      </c>
      <c r="D40" s="132">
        <v>4.9800000000000004</v>
      </c>
      <c r="E40" s="133"/>
      <c r="F40" s="193">
        <v>8</v>
      </c>
      <c r="G40" s="184">
        <f>D40*F40%</f>
        <v>0.39840000000000003</v>
      </c>
      <c r="H40" s="135">
        <v>0.35</v>
      </c>
      <c r="I40" s="136">
        <f>(D40+E40+G40)*H40</f>
        <v>1.8824399999999999</v>
      </c>
      <c r="J40" s="136">
        <v>0.4</v>
      </c>
      <c r="K40" s="137">
        <f>(D40+E40+G40)*50%</f>
        <v>2.6892</v>
      </c>
      <c r="L40" s="138">
        <f>SUM(D40,E40,G40,I40,J40,K40)</f>
        <v>10.35004</v>
      </c>
      <c r="M40" s="139">
        <f>L40*12*1800000</f>
        <v>223560864</v>
      </c>
      <c r="N40" s="139">
        <f>M40/(23*37)*(37/52)</f>
        <v>186923.79933110371</v>
      </c>
      <c r="O40" s="138">
        <v>0.2</v>
      </c>
      <c r="P40" s="140">
        <v>766</v>
      </c>
      <c r="Q40" s="139">
        <f>N40*O40*P40</f>
        <v>28636726.057525091</v>
      </c>
      <c r="R40" s="141"/>
    </row>
    <row r="41" spans="1:18" s="175" customFormat="1">
      <c r="A41" s="146"/>
      <c r="B41" s="147"/>
      <c r="C41" s="148"/>
      <c r="D41" s="142"/>
      <c r="E41" s="143"/>
      <c r="F41" s="193"/>
      <c r="G41" s="143"/>
      <c r="H41" s="144"/>
      <c r="I41" s="136"/>
      <c r="J41" s="136"/>
      <c r="K41" s="137"/>
      <c r="L41" s="138">
        <f t="shared" ref="L41:L44" si="2">SUM(D41,E41,G41,I41,J41,K41)</f>
        <v>0</v>
      </c>
      <c r="M41" s="139"/>
      <c r="N41" s="139"/>
      <c r="O41" s="138"/>
      <c r="P41" s="140"/>
      <c r="Q41" s="139"/>
      <c r="R41" s="145"/>
    </row>
    <row r="42" spans="1:18" s="175" customFormat="1">
      <c r="A42" s="146"/>
      <c r="B42" s="147"/>
      <c r="C42" s="148"/>
      <c r="D42" s="142"/>
      <c r="E42" s="143"/>
      <c r="F42" s="193"/>
      <c r="G42" s="143"/>
      <c r="H42" s="144"/>
      <c r="I42" s="136"/>
      <c r="J42" s="136"/>
      <c r="K42" s="137"/>
      <c r="L42" s="138">
        <f t="shared" si="2"/>
        <v>0</v>
      </c>
      <c r="M42" s="139"/>
      <c r="N42" s="139"/>
      <c r="O42" s="138"/>
      <c r="P42" s="140"/>
      <c r="Q42" s="139"/>
      <c r="R42" s="145"/>
    </row>
    <row r="43" spans="1:18" s="175" customFormat="1">
      <c r="A43" s="146"/>
      <c r="B43" s="147"/>
      <c r="C43" s="148"/>
      <c r="D43" s="142"/>
      <c r="E43" s="143"/>
      <c r="F43" s="193"/>
      <c r="G43" s="143"/>
      <c r="H43" s="144"/>
      <c r="I43" s="136"/>
      <c r="J43" s="136"/>
      <c r="K43" s="137"/>
      <c r="L43" s="138">
        <f t="shared" si="2"/>
        <v>0</v>
      </c>
      <c r="M43" s="139"/>
      <c r="N43" s="139"/>
      <c r="O43" s="138"/>
      <c r="P43" s="140"/>
      <c r="Q43" s="139"/>
      <c r="R43" s="145"/>
    </row>
    <row r="44" spans="1:18" s="175" customFormat="1">
      <c r="A44" s="146"/>
      <c r="B44" s="147"/>
      <c r="C44" s="148"/>
      <c r="D44" s="142"/>
      <c r="E44" s="143"/>
      <c r="F44" s="193"/>
      <c r="G44" s="143"/>
      <c r="H44" s="144"/>
      <c r="I44" s="136"/>
      <c r="J44" s="136"/>
      <c r="K44" s="137"/>
      <c r="L44" s="138">
        <f t="shared" si="2"/>
        <v>0</v>
      </c>
      <c r="M44" s="139"/>
      <c r="N44" s="139"/>
      <c r="O44" s="138"/>
      <c r="P44" s="140"/>
      <c r="Q44" s="139"/>
      <c r="R44" s="145"/>
    </row>
    <row r="45" spans="1:18" s="175" customFormat="1">
      <c r="A45" s="146"/>
      <c r="B45" s="147"/>
      <c r="C45" s="148"/>
      <c r="D45" s="142"/>
      <c r="E45" s="143"/>
      <c r="F45" s="193"/>
      <c r="G45" s="143"/>
      <c r="H45" s="144"/>
      <c r="I45" s="136"/>
      <c r="J45" s="136"/>
      <c r="K45" s="137"/>
      <c r="L45" s="138"/>
      <c r="M45" s="139"/>
      <c r="N45" s="139"/>
      <c r="O45" s="138"/>
      <c r="P45" s="140"/>
      <c r="Q45" s="139"/>
      <c r="R45" s="145"/>
    </row>
    <row r="46" spans="1:18" s="175" customFormat="1">
      <c r="A46" s="146"/>
      <c r="B46" s="147"/>
      <c r="C46" s="148"/>
      <c r="D46" s="142"/>
      <c r="E46" s="143"/>
      <c r="F46" s="143"/>
      <c r="G46" s="143"/>
      <c r="H46" s="143"/>
      <c r="I46" s="149"/>
      <c r="J46" s="149"/>
      <c r="K46" s="150"/>
      <c r="L46" s="151"/>
      <c r="M46" s="152"/>
      <c r="N46" s="152"/>
      <c r="O46" s="151"/>
      <c r="P46" s="152"/>
      <c r="Q46" s="195"/>
      <c r="R46" s="145"/>
    </row>
    <row r="47" spans="1:18">
      <c r="A47" s="146">
        <v>1</v>
      </c>
      <c r="B47" s="147"/>
      <c r="C47" s="148"/>
      <c r="D47" s="142"/>
      <c r="E47" s="153"/>
      <c r="F47" s="153"/>
      <c r="G47" s="153"/>
      <c r="H47" s="153"/>
      <c r="I47" s="149"/>
      <c r="J47" s="149"/>
      <c r="K47" s="150"/>
      <c r="L47" s="151"/>
      <c r="M47" s="152"/>
      <c r="N47" s="152"/>
      <c r="O47" s="151"/>
      <c r="P47" s="152"/>
      <c r="Q47" s="195"/>
      <c r="R47" s="145"/>
    </row>
    <row r="48" spans="1:18">
      <c r="A48" s="154"/>
      <c r="B48" s="155"/>
      <c r="C48" s="156"/>
      <c r="D48" s="156"/>
      <c r="E48" s="156"/>
      <c r="F48" s="157"/>
      <c r="G48" s="158"/>
      <c r="H48" s="156"/>
      <c r="I48" s="159"/>
      <c r="J48" s="156"/>
      <c r="K48" s="159"/>
      <c r="L48" s="159"/>
      <c r="M48" s="160"/>
      <c r="N48" s="161"/>
      <c r="O48" s="161"/>
      <c r="P48" s="161"/>
      <c r="Q48" s="196"/>
      <c r="R48" s="161"/>
    </row>
    <row r="49" spans="1:18" ht="7.5" customHeight="1">
      <c r="A49" s="162"/>
      <c r="B49" s="163"/>
      <c r="C49" s="163"/>
      <c r="D49" s="163"/>
      <c r="E49" s="163"/>
      <c r="F49" s="164"/>
      <c r="G49" s="165"/>
      <c r="H49" s="163"/>
      <c r="I49" s="166"/>
      <c r="J49" s="163"/>
      <c r="K49" s="166"/>
      <c r="L49" s="166"/>
      <c r="M49" s="167"/>
      <c r="N49" s="168"/>
      <c r="O49" s="168"/>
      <c r="P49" s="168"/>
      <c r="Q49" s="162"/>
      <c r="R49" s="168"/>
    </row>
    <row r="50" spans="1:18" ht="16.5">
      <c r="A50" s="109"/>
      <c r="C50" s="111"/>
      <c r="D50" s="245" t="s">
        <v>3</v>
      </c>
      <c r="E50" s="245"/>
      <c r="F50" s="169"/>
      <c r="G50" s="169"/>
      <c r="H50" s="169"/>
      <c r="I50" s="170"/>
      <c r="K50" s="109"/>
      <c r="L50" s="246" t="s">
        <v>131</v>
      </c>
      <c r="M50" s="246"/>
      <c r="N50" s="246"/>
      <c r="O50" s="246"/>
      <c r="P50" s="246"/>
      <c r="Q50" s="246"/>
      <c r="R50" s="111"/>
    </row>
    <row r="51" spans="1:18" ht="16.5">
      <c r="A51" s="110"/>
      <c r="B51" s="111"/>
      <c r="C51" s="111"/>
      <c r="D51" s="111"/>
      <c r="E51" s="111"/>
      <c r="F51" s="112"/>
      <c r="G51" s="113"/>
      <c r="H51" s="111"/>
      <c r="I51" s="114"/>
      <c r="J51" s="111"/>
      <c r="K51" s="114"/>
      <c r="L51" s="114"/>
      <c r="M51" s="115"/>
      <c r="N51" s="111"/>
      <c r="O51" s="111"/>
      <c r="P51" s="111"/>
      <c r="Q51" s="110"/>
      <c r="R51" s="111"/>
    </row>
    <row r="52" spans="1:18" ht="30.75" customHeight="1">
      <c r="A52" s="110"/>
      <c r="B52" s="243" t="s">
        <v>132</v>
      </c>
      <c r="C52" s="240"/>
      <c r="D52" s="238" t="s">
        <v>133</v>
      </c>
      <c r="E52" s="239" t="s">
        <v>165</v>
      </c>
      <c r="F52" s="239"/>
      <c r="G52" s="239"/>
      <c r="H52" s="239"/>
      <c r="I52" s="239"/>
      <c r="J52" s="239"/>
      <c r="K52" s="239"/>
      <c r="L52" s="239"/>
      <c r="M52" s="240" t="s">
        <v>152</v>
      </c>
      <c r="N52" s="241" t="s">
        <v>161</v>
      </c>
      <c r="O52" s="241"/>
      <c r="P52" s="241"/>
      <c r="Q52" s="241"/>
      <c r="R52" s="111"/>
    </row>
    <row r="53" spans="1:18" ht="24.75" customHeight="1">
      <c r="A53" s="110"/>
      <c r="B53" s="240"/>
      <c r="C53" s="240"/>
      <c r="D53" s="238"/>
      <c r="E53" s="242" t="s">
        <v>153</v>
      </c>
      <c r="F53" s="242"/>
      <c r="G53" s="242"/>
      <c r="H53" s="242"/>
      <c r="I53" s="242"/>
      <c r="J53" s="242"/>
      <c r="K53" s="242"/>
      <c r="L53" s="242"/>
      <c r="M53" s="240"/>
      <c r="N53" s="242" t="s">
        <v>135</v>
      </c>
      <c r="O53" s="242"/>
      <c r="P53" s="242"/>
      <c r="Q53" s="242"/>
      <c r="R53" s="111"/>
    </row>
    <row r="54" spans="1:18" ht="15">
      <c r="B54" s="172"/>
      <c r="C54" s="172"/>
      <c r="D54" s="172"/>
      <c r="E54" s="172"/>
      <c r="F54" s="172"/>
      <c r="G54" s="172"/>
      <c r="H54" s="172"/>
      <c r="I54" s="172"/>
      <c r="J54" s="172"/>
      <c r="K54" s="172"/>
      <c r="L54" s="172"/>
      <c r="M54" s="172"/>
      <c r="N54" s="172"/>
    </row>
    <row r="55" spans="1:18" ht="18.75">
      <c r="B55" s="171" t="s">
        <v>136</v>
      </c>
      <c r="C55" s="172"/>
      <c r="D55" s="172"/>
      <c r="E55" s="172"/>
      <c r="F55" s="172"/>
      <c r="G55" s="172"/>
      <c r="H55" s="172"/>
      <c r="I55" s="172"/>
      <c r="J55" s="172"/>
      <c r="K55" s="172"/>
      <c r="L55" s="172"/>
      <c r="M55" s="172"/>
      <c r="N55" s="172"/>
    </row>
    <row r="56" spans="1:18" ht="15">
      <c r="B56" s="172"/>
      <c r="C56" s="172"/>
      <c r="D56" s="172"/>
      <c r="E56" s="172"/>
      <c r="F56" s="172"/>
      <c r="G56" s="172"/>
      <c r="H56" s="172"/>
      <c r="I56" s="172"/>
      <c r="J56" s="172"/>
      <c r="K56" s="172"/>
      <c r="L56" s="172"/>
      <c r="M56" s="172"/>
      <c r="N56" s="172"/>
    </row>
    <row r="57" spans="1:18" ht="28.5" customHeight="1">
      <c r="B57" s="252" t="s">
        <v>137</v>
      </c>
      <c r="C57" s="253"/>
      <c r="D57" s="238" t="s">
        <v>133</v>
      </c>
      <c r="E57" s="252" t="s">
        <v>138</v>
      </c>
      <c r="F57" s="253"/>
      <c r="G57" s="240" t="s">
        <v>134</v>
      </c>
      <c r="H57" s="240">
        <v>0.2</v>
      </c>
      <c r="I57" s="240" t="s">
        <v>134</v>
      </c>
      <c r="J57" s="243" t="s">
        <v>162</v>
      </c>
      <c r="K57" s="240"/>
      <c r="L57" s="240"/>
      <c r="M57" s="172"/>
      <c r="N57" s="172"/>
    </row>
    <row r="58" spans="1:18" ht="22.5" customHeight="1">
      <c r="B58" s="253"/>
      <c r="C58" s="253"/>
      <c r="D58" s="238"/>
      <c r="E58" s="253"/>
      <c r="F58" s="253"/>
      <c r="G58" s="240"/>
      <c r="H58" s="240"/>
      <c r="I58" s="240"/>
      <c r="J58" s="240"/>
      <c r="K58" s="240"/>
      <c r="L58" s="240"/>
      <c r="M58" s="172"/>
      <c r="N58" s="172"/>
    </row>
    <row r="59" spans="1:18" ht="27" customHeight="1">
      <c r="B59" s="171" t="s">
        <v>143</v>
      </c>
      <c r="C59" s="172"/>
      <c r="D59" s="172"/>
      <c r="E59" s="172"/>
      <c r="F59" s="172"/>
      <c r="G59" s="172"/>
      <c r="H59" s="172"/>
      <c r="I59" s="172"/>
      <c r="J59" s="172"/>
      <c r="K59" s="172"/>
      <c r="L59" s="172"/>
      <c r="M59" s="172"/>
      <c r="N59" s="172"/>
    </row>
    <row r="62" spans="1:18" ht="15.75">
      <c r="A62" s="96" t="s">
        <v>46</v>
      </c>
      <c r="B62" s="96"/>
      <c r="C62" s="96"/>
      <c r="D62" s="96"/>
      <c r="E62" s="96"/>
      <c r="F62" s="97"/>
      <c r="G62" s="98"/>
      <c r="H62" s="96"/>
      <c r="I62" s="99"/>
      <c r="J62" s="96"/>
      <c r="K62" s="99"/>
      <c r="L62" s="99"/>
      <c r="M62" s="100"/>
      <c r="N62" s="96"/>
      <c r="O62" s="96"/>
      <c r="P62" s="96"/>
      <c r="Q62" s="194"/>
      <c r="R62" s="96"/>
    </row>
    <row r="63" spans="1:18" ht="15.75">
      <c r="A63" s="101" t="s">
        <v>144</v>
      </c>
      <c r="B63" s="102"/>
      <c r="C63" s="102"/>
      <c r="D63" s="96"/>
      <c r="E63" s="96"/>
      <c r="F63" s="97"/>
      <c r="G63" s="98"/>
      <c r="H63" s="96"/>
      <c r="I63" s="99"/>
      <c r="J63" s="96"/>
      <c r="K63" s="99"/>
      <c r="L63" s="99"/>
      <c r="M63" s="100"/>
      <c r="N63" s="96"/>
      <c r="O63" s="96"/>
      <c r="P63" s="96"/>
      <c r="Q63" s="194"/>
      <c r="R63" s="96"/>
    </row>
    <row r="64" spans="1:18">
      <c r="A64" s="103"/>
      <c r="B64" s="104"/>
      <c r="C64" s="104"/>
      <c r="D64" s="104"/>
      <c r="E64" s="104"/>
      <c r="F64" s="105"/>
      <c r="G64" s="106"/>
      <c r="H64" s="104"/>
      <c r="I64" s="107"/>
      <c r="J64" s="104"/>
      <c r="K64" s="107"/>
      <c r="L64" s="107"/>
      <c r="M64" s="108"/>
    </row>
    <row r="65" spans="1:18" ht="15.75">
      <c r="A65" s="249" t="s">
        <v>151</v>
      </c>
      <c r="B65" s="249"/>
      <c r="C65" s="249"/>
      <c r="D65" s="249"/>
      <c r="E65" s="249"/>
      <c r="F65" s="249"/>
      <c r="G65" s="249"/>
      <c r="H65" s="249"/>
      <c r="I65" s="249"/>
      <c r="J65" s="249"/>
      <c r="K65" s="249"/>
      <c r="L65" s="249"/>
      <c r="M65" s="249"/>
      <c r="N65" s="249"/>
      <c r="O65" s="249"/>
      <c r="P65" s="249"/>
      <c r="Q65" s="249"/>
      <c r="R65" s="249"/>
    </row>
    <row r="66" spans="1:18" ht="15.75">
      <c r="A66" s="249" t="s">
        <v>32</v>
      </c>
      <c r="B66" s="249"/>
      <c r="C66" s="249"/>
      <c r="D66" s="249"/>
      <c r="E66" s="249"/>
      <c r="F66" s="249"/>
      <c r="G66" s="249"/>
      <c r="H66" s="249"/>
      <c r="I66" s="249"/>
      <c r="J66" s="249"/>
      <c r="K66" s="249"/>
      <c r="L66" s="249"/>
      <c r="M66" s="249"/>
      <c r="N66" s="249"/>
      <c r="O66" s="249"/>
      <c r="P66" s="249"/>
      <c r="Q66" s="249"/>
      <c r="R66" s="249"/>
    </row>
    <row r="67" spans="1:18">
      <c r="A67" s="179"/>
      <c r="B67" s="104"/>
      <c r="C67" s="104"/>
      <c r="D67" s="104"/>
      <c r="E67" s="104"/>
      <c r="F67" s="180"/>
      <c r="G67" s="181"/>
      <c r="H67" s="104"/>
      <c r="I67" s="182"/>
      <c r="J67" s="104"/>
      <c r="K67" s="182"/>
      <c r="L67" s="182"/>
      <c r="M67" s="183"/>
    </row>
    <row r="68" spans="1:18" ht="35.25" customHeight="1">
      <c r="A68" s="248" t="s">
        <v>5</v>
      </c>
      <c r="B68" s="248" t="s">
        <v>4</v>
      </c>
      <c r="C68" s="248" t="s">
        <v>25</v>
      </c>
      <c r="D68" s="248" t="s">
        <v>110</v>
      </c>
      <c r="E68" s="250" t="s">
        <v>111</v>
      </c>
      <c r="F68" s="247" t="s">
        <v>112</v>
      </c>
      <c r="G68" s="247"/>
      <c r="H68" s="251" t="s">
        <v>113</v>
      </c>
      <c r="I68" s="251"/>
      <c r="J68" s="247" t="s">
        <v>114</v>
      </c>
      <c r="K68" s="247" t="s">
        <v>145</v>
      </c>
      <c r="L68" s="248" t="s">
        <v>116</v>
      </c>
      <c r="M68" s="244" t="s">
        <v>156</v>
      </c>
      <c r="N68" s="244" t="s">
        <v>160</v>
      </c>
      <c r="O68" s="248" t="s">
        <v>117</v>
      </c>
      <c r="P68" s="244" t="s">
        <v>118</v>
      </c>
      <c r="Q68" s="244" t="s">
        <v>119</v>
      </c>
      <c r="R68" s="244" t="s">
        <v>7</v>
      </c>
    </row>
    <row r="69" spans="1:18" ht="49.5" customHeight="1">
      <c r="A69" s="248"/>
      <c r="B69" s="248"/>
      <c r="C69" s="248"/>
      <c r="D69" s="248"/>
      <c r="E69" s="250"/>
      <c r="F69" s="117" t="s">
        <v>120</v>
      </c>
      <c r="G69" s="118" t="s">
        <v>121</v>
      </c>
      <c r="H69" s="117" t="s">
        <v>120</v>
      </c>
      <c r="I69" s="118" t="s">
        <v>121</v>
      </c>
      <c r="J69" s="247"/>
      <c r="K69" s="247"/>
      <c r="L69" s="248"/>
      <c r="M69" s="244"/>
      <c r="N69" s="244"/>
      <c r="O69" s="248"/>
      <c r="P69" s="244"/>
      <c r="Q69" s="244"/>
      <c r="R69" s="244"/>
    </row>
    <row r="70" spans="1:18" ht="24">
      <c r="A70" s="116" t="s">
        <v>122</v>
      </c>
      <c r="B70" s="116" t="s">
        <v>123</v>
      </c>
      <c r="C70" s="116" t="s">
        <v>124</v>
      </c>
      <c r="D70" s="116">
        <v>1</v>
      </c>
      <c r="E70" s="120" t="s">
        <v>125</v>
      </c>
      <c r="F70" s="120" t="s">
        <v>126</v>
      </c>
      <c r="G70" s="121" t="s">
        <v>127</v>
      </c>
      <c r="H70" s="122" t="s">
        <v>128</v>
      </c>
      <c r="I70" s="116">
        <v>6</v>
      </c>
      <c r="J70" s="116">
        <v>7</v>
      </c>
      <c r="K70" s="116">
        <v>6</v>
      </c>
      <c r="L70" s="116">
        <v>7</v>
      </c>
      <c r="M70" s="119" t="s">
        <v>155</v>
      </c>
      <c r="N70" s="119">
        <v>9</v>
      </c>
      <c r="O70" s="116">
        <v>10</v>
      </c>
      <c r="P70" s="119">
        <v>11</v>
      </c>
      <c r="Q70" s="119" t="s">
        <v>164</v>
      </c>
      <c r="R70" s="123">
        <v>13</v>
      </c>
    </row>
    <row r="71" spans="1:18">
      <c r="A71" s="124"/>
      <c r="B71" s="125" t="s">
        <v>2</v>
      </c>
      <c r="C71" s="124"/>
      <c r="D71" s="126"/>
      <c r="E71" s="126"/>
      <c r="F71" s="126"/>
      <c r="G71" s="126"/>
      <c r="H71" s="126"/>
      <c r="I71" s="126"/>
      <c r="J71" s="126"/>
      <c r="K71" s="126"/>
      <c r="L71" s="126"/>
      <c r="M71" s="127"/>
      <c r="N71" s="127"/>
      <c r="O71" s="126"/>
      <c r="P71" s="128"/>
      <c r="Q71" s="119"/>
      <c r="R71" s="123"/>
    </row>
    <row r="72" spans="1:18">
      <c r="A72" s="185">
        <v>1</v>
      </c>
      <c r="B72" s="186" t="s">
        <v>146</v>
      </c>
      <c r="C72" s="187" t="s">
        <v>147</v>
      </c>
      <c r="D72" s="132">
        <v>3.33</v>
      </c>
      <c r="E72" s="133"/>
      <c r="F72" s="133"/>
      <c r="G72" s="133"/>
      <c r="H72" s="135">
        <v>0.15</v>
      </c>
      <c r="I72" s="136">
        <f>(D72+G72)*H72</f>
        <v>0.4995</v>
      </c>
      <c r="J72" s="188">
        <v>0.1</v>
      </c>
      <c r="K72" s="137">
        <f>(D72+E72+G72)*35%</f>
        <v>1.1655</v>
      </c>
      <c r="L72" s="138">
        <f>SUM(D72,E72,G72,I72,J72,K72)</f>
        <v>5.0949999999999998</v>
      </c>
      <c r="M72" s="139">
        <f>L72*12*1800000</f>
        <v>110052000</v>
      </c>
      <c r="N72" s="139">
        <f>M72/(19*37)*(37/52)</f>
        <v>111388.66396761134</v>
      </c>
      <c r="O72" s="138">
        <v>0.2</v>
      </c>
      <c r="P72" s="140">
        <v>600</v>
      </c>
      <c r="Q72" s="139">
        <f>N72*O72*P72</f>
        <v>13366639.676113363</v>
      </c>
      <c r="R72" s="141"/>
    </row>
    <row r="73" spans="1:18">
      <c r="A73" s="146">
        <v>2</v>
      </c>
      <c r="B73" s="147"/>
      <c r="C73" s="148"/>
      <c r="D73" s="142"/>
      <c r="E73" s="143"/>
      <c r="F73" s="143"/>
      <c r="G73" s="143"/>
      <c r="H73" s="143"/>
      <c r="I73" s="149"/>
      <c r="J73" s="149"/>
      <c r="K73" s="150"/>
      <c r="L73" s="138">
        <f t="shared" ref="L73:L74" si="3">SUM(D73,E73,G73,I73,J73,K73)</f>
        <v>0</v>
      </c>
      <c r="M73" s="152"/>
      <c r="N73" s="152"/>
      <c r="O73" s="151"/>
      <c r="P73" s="152"/>
      <c r="Q73" s="195"/>
      <c r="R73" s="145"/>
    </row>
    <row r="74" spans="1:18">
      <c r="A74" s="146">
        <v>1</v>
      </c>
      <c r="B74" s="147"/>
      <c r="C74" s="148"/>
      <c r="D74" s="142"/>
      <c r="E74" s="153"/>
      <c r="F74" s="153"/>
      <c r="G74" s="153"/>
      <c r="H74" s="153"/>
      <c r="I74" s="149"/>
      <c r="J74" s="149"/>
      <c r="K74" s="150"/>
      <c r="L74" s="138">
        <f t="shared" si="3"/>
        <v>0</v>
      </c>
      <c r="M74" s="152"/>
      <c r="N74" s="152"/>
      <c r="O74" s="151"/>
      <c r="P74" s="152"/>
      <c r="Q74" s="195"/>
      <c r="R74" s="145"/>
    </row>
    <row r="75" spans="1:18" ht="15.75">
      <c r="A75" s="162"/>
      <c r="B75" s="163"/>
      <c r="C75" s="163"/>
      <c r="D75" s="163"/>
      <c r="E75" s="163"/>
      <c r="F75" s="164"/>
      <c r="G75" s="165"/>
      <c r="H75" s="163"/>
      <c r="I75" s="166"/>
      <c r="J75" s="163"/>
      <c r="K75" s="166"/>
      <c r="L75" s="166"/>
      <c r="M75" s="167"/>
      <c r="N75" s="168"/>
      <c r="O75" s="168"/>
      <c r="P75" s="168"/>
      <c r="Q75" s="162"/>
      <c r="R75" s="168"/>
    </row>
    <row r="76" spans="1:18" ht="16.5">
      <c r="A76" s="245"/>
      <c r="B76" s="245"/>
      <c r="C76" s="111"/>
      <c r="D76" s="245" t="s">
        <v>3</v>
      </c>
      <c r="E76" s="245"/>
      <c r="F76" s="169"/>
      <c r="G76" s="169"/>
      <c r="H76" s="169"/>
      <c r="I76" s="170"/>
      <c r="K76" s="109"/>
      <c r="L76" s="246" t="s">
        <v>131</v>
      </c>
      <c r="M76" s="246"/>
      <c r="N76" s="246"/>
      <c r="O76" s="246"/>
      <c r="P76" s="246"/>
      <c r="Q76" s="246"/>
      <c r="R76" s="111"/>
    </row>
    <row r="77" spans="1:18" ht="16.5">
      <c r="A77" s="110"/>
      <c r="B77" s="111"/>
      <c r="C77" s="111"/>
      <c r="D77" s="111"/>
      <c r="E77" s="111"/>
      <c r="F77" s="112"/>
      <c r="G77" s="113"/>
      <c r="H77" s="111"/>
      <c r="I77" s="114"/>
      <c r="J77" s="111"/>
      <c r="K77" s="114"/>
      <c r="L77" s="114"/>
      <c r="M77" s="115"/>
      <c r="N77" s="111"/>
      <c r="O77" s="111"/>
      <c r="P77" s="111"/>
      <c r="Q77" s="110"/>
      <c r="R77" s="111"/>
    </row>
    <row r="78" spans="1:18" ht="36" customHeight="1">
      <c r="A78" s="110"/>
      <c r="B78" s="243" t="s">
        <v>132</v>
      </c>
      <c r="C78" s="240"/>
      <c r="D78" s="238" t="s">
        <v>133</v>
      </c>
      <c r="E78" s="239" t="s">
        <v>165</v>
      </c>
      <c r="F78" s="239"/>
      <c r="G78" s="239"/>
      <c r="H78" s="239"/>
      <c r="I78" s="239"/>
      <c r="J78" s="239"/>
      <c r="K78" s="239"/>
      <c r="L78" s="239"/>
      <c r="M78" s="240" t="s">
        <v>152</v>
      </c>
      <c r="N78" s="241" t="s">
        <v>161</v>
      </c>
      <c r="O78" s="241"/>
      <c r="P78" s="241"/>
      <c r="Q78" s="241"/>
      <c r="R78" s="111"/>
    </row>
    <row r="79" spans="1:18" ht="26.25" customHeight="1">
      <c r="A79" s="110"/>
      <c r="B79" s="240"/>
      <c r="C79" s="240"/>
      <c r="D79" s="238"/>
      <c r="E79" s="242" t="s">
        <v>154</v>
      </c>
      <c r="F79" s="242"/>
      <c r="G79" s="242"/>
      <c r="H79" s="242"/>
      <c r="I79" s="242"/>
      <c r="J79" s="242"/>
      <c r="K79" s="242"/>
      <c r="L79" s="242"/>
      <c r="M79" s="240"/>
      <c r="N79" s="242" t="s">
        <v>135</v>
      </c>
      <c r="O79" s="242"/>
      <c r="P79" s="242"/>
      <c r="Q79" s="242"/>
      <c r="R79" s="111"/>
    </row>
    <row r="80" spans="1:18" ht="15">
      <c r="B80" s="172"/>
      <c r="C80" s="172"/>
      <c r="D80" s="172"/>
      <c r="E80" s="172"/>
      <c r="F80" s="172"/>
      <c r="G80" s="172"/>
      <c r="H80" s="172"/>
      <c r="I80" s="172"/>
      <c r="J80" s="172"/>
      <c r="K80" s="172"/>
      <c r="L80" s="172"/>
      <c r="M80" s="172"/>
      <c r="N80" s="172"/>
    </row>
    <row r="81" spans="2:14" ht="18.75">
      <c r="B81" s="171" t="s">
        <v>136</v>
      </c>
      <c r="C81" s="172"/>
      <c r="D81" s="172"/>
      <c r="E81" s="172"/>
      <c r="F81" s="172"/>
      <c r="G81" s="172"/>
      <c r="H81" s="172"/>
      <c r="I81" s="172"/>
      <c r="J81" s="172"/>
      <c r="K81" s="172"/>
      <c r="L81" s="172"/>
      <c r="M81" s="172"/>
      <c r="N81" s="172"/>
    </row>
    <row r="82" spans="2:14" ht="15">
      <c r="B82" s="172"/>
      <c r="C82" s="172"/>
      <c r="D82" s="172"/>
      <c r="E82" s="172"/>
      <c r="F82" s="172"/>
      <c r="G82" s="172"/>
      <c r="H82" s="172"/>
      <c r="I82" s="172"/>
      <c r="J82" s="172"/>
      <c r="K82" s="172"/>
      <c r="L82" s="172"/>
      <c r="M82" s="172"/>
      <c r="N82" s="172"/>
    </row>
    <row r="83" spans="2:14" ht="21" customHeight="1">
      <c r="B83" s="243" t="s">
        <v>137</v>
      </c>
      <c r="C83" s="240"/>
      <c r="D83" s="238" t="s">
        <v>133</v>
      </c>
      <c r="E83" s="243" t="s">
        <v>138</v>
      </c>
      <c r="F83" s="240"/>
      <c r="G83" s="240" t="s">
        <v>134</v>
      </c>
      <c r="H83" s="240">
        <v>0.2</v>
      </c>
      <c r="I83" s="240" t="s">
        <v>134</v>
      </c>
      <c r="J83" s="243" t="s">
        <v>162</v>
      </c>
      <c r="K83" s="240"/>
      <c r="L83" s="240"/>
      <c r="M83" s="172"/>
      <c r="N83" s="172"/>
    </row>
    <row r="84" spans="2:14" ht="30.75" customHeight="1">
      <c r="B84" s="240"/>
      <c r="C84" s="240"/>
      <c r="D84" s="238"/>
      <c r="E84" s="240"/>
      <c r="F84" s="240"/>
      <c r="G84" s="240"/>
      <c r="H84" s="240"/>
      <c r="I84" s="240"/>
      <c r="J84" s="240"/>
      <c r="K84" s="240"/>
      <c r="L84" s="240"/>
      <c r="M84" s="172"/>
      <c r="N84" s="172"/>
    </row>
    <row r="85" spans="2:14" ht="24.75" customHeight="1">
      <c r="B85" s="171" t="s">
        <v>148</v>
      </c>
      <c r="C85" s="172"/>
      <c r="D85" s="172"/>
      <c r="E85" s="172"/>
      <c r="F85" s="172"/>
      <c r="G85" s="172"/>
      <c r="H85" s="172"/>
      <c r="I85" s="172"/>
      <c r="J85" s="172"/>
      <c r="K85" s="172"/>
      <c r="L85" s="172"/>
      <c r="M85" s="172"/>
      <c r="N85" s="172"/>
    </row>
  </sheetData>
  <mergeCells count="104">
    <mergeCell ref="A4:R4"/>
    <mergeCell ref="A5:R5"/>
    <mergeCell ref="A7:A8"/>
    <mergeCell ref="B7:B8"/>
    <mergeCell ref="C7:C8"/>
    <mergeCell ref="D7:D8"/>
    <mergeCell ref="E7:E8"/>
    <mergeCell ref="F7:G7"/>
    <mergeCell ref="H7:I7"/>
    <mergeCell ref="J7:J8"/>
    <mergeCell ref="Q7:Q8"/>
    <mergeCell ref="R7:R8"/>
    <mergeCell ref="D18:E18"/>
    <mergeCell ref="L18:Q18"/>
    <mergeCell ref="B20:C21"/>
    <mergeCell ref="D20:D21"/>
    <mergeCell ref="K7:K8"/>
    <mergeCell ref="L7:L8"/>
    <mergeCell ref="M7:M8"/>
    <mergeCell ref="N7:N8"/>
    <mergeCell ref="O7:O8"/>
    <mergeCell ref="P7:P8"/>
    <mergeCell ref="J25:L26"/>
    <mergeCell ref="A31:C31"/>
    <mergeCell ref="A33:R33"/>
    <mergeCell ref="A34:R34"/>
    <mergeCell ref="A36:A37"/>
    <mergeCell ref="B36:B37"/>
    <mergeCell ref="C36:C37"/>
    <mergeCell ref="D36:D37"/>
    <mergeCell ref="E36:E37"/>
    <mergeCell ref="F36:G36"/>
    <mergeCell ref="B25:C26"/>
    <mergeCell ref="D25:D26"/>
    <mergeCell ref="E25:F26"/>
    <mergeCell ref="G25:G26"/>
    <mergeCell ref="H25:H26"/>
    <mergeCell ref="I25:I26"/>
    <mergeCell ref="Q36:Q37"/>
    <mergeCell ref="R36:R37"/>
    <mergeCell ref="D50:E50"/>
    <mergeCell ref="L50:Q50"/>
    <mergeCell ref="H36:I36"/>
    <mergeCell ref="J36:J37"/>
    <mergeCell ref="K36:K37"/>
    <mergeCell ref="L36:L37"/>
    <mergeCell ref="M36:M37"/>
    <mergeCell ref="N36:N37"/>
    <mergeCell ref="R68:R69"/>
    <mergeCell ref="A76:B76"/>
    <mergeCell ref="D76:E76"/>
    <mergeCell ref="L76:Q76"/>
    <mergeCell ref="B78:C79"/>
    <mergeCell ref="K68:K69"/>
    <mergeCell ref="L68:L69"/>
    <mergeCell ref="M68:M69"/>
    <mergeCell ref="N68:N69"/>
    <mergeCell ref="O68:O69"/>
    <mergeCell ref="P68:P69"/>
    <mergeCell ref="A68:A69"/>
    <mergeCell ref="B68:B69"/>
    <mergeCell ref="C68:C69"/>
    <mergeCell ref="D68:D69"/>
    <mergeCell ref="E68:E69"/>
    <mergeCell ref="F68:G68"/>
    <mergeCell ref="H68:I68"/>
    <mergeCell ref="J68:J69"/>
    <mergeCell ref="J83:L84"/>
    <mergeCell ref="N20:Q20"/>
    <mergeCell ref="N21:Q21"/>
    <mergeCell ref="M20:M21"/>
    <mergeCell ref="E21:L21"/>
    <mergeCell ref="E20:L20"/>
    <mergeCell ref="B83:C84"/>
    <mergeCell ref="D83:D84"/>
    <mergeCell ref="E83:F84"/>
    <mergeCell ref="G83:G84"/>
    <mergeCell ref="H83:H84"/>
    <mergeCell ref="I83:I84"/>
    <mergeCell ref="Q68:Q69"/>
    <mergeCell ref="A65:R65"/>
    <mergeCell ref="A66:R66"/>
    <mergeCell ref="B57:C58"/>
    <mergeCell ref="D57:D58"/>
    <mergeCell ref="E57:F58"/>
    <mergeCell ref="G57:G58"/>
    <mergeCell ref="H57:H58"/>
    <mergeCell ref="I57:I58"/>
    <mergeCell ref="J57:L58"/>
    <mergeCell ref="O36:O37"/>
    <mergeCell ref="P36:P37"/>
    <mergeCell ref="D78:D79"/>
    <mergeCell ref="E78:L78"/>
    <mergeCell ref="M78:M79"/>
    <mergeCell ref="N78:Q78"/>
    <mergeCell ref="E79:L79"/>
    <mergeCell ref="N79:Q79"/>
    <mergeCell ref="B52:C53"/>
    <mergeCell ref="D52:D53"/>
    <mergeCell ref="E52:L52"/>
    <mergeCell ref="M52:M53"/>
    <mergeCell ref="N52:Q52"/>
    <mergeCell ref="E53:L53"/>
    <mergeCell ref="N53:Q5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C94A-4AD4-4990-9622-14236CE59212}">
  <sheetPr>
    <pageSetUpPr fitToPage="1"/>
  </sheetPr>
  <dimension ref="A1:M19"/>
  <sheetViews>
    <sheetView workbookViewId="0">
      <selection activeCell="G8" sqref="G8"/>
    </sheetView>
  </sheetViews>
  <sheetFormatPr defaultRowHeight="18.75"/>
  <cols>
    <col min="1" max="1" width="4.77734375" customWidth="1"/>
    <col min="2" max="2" width="18.88671875" customWidth="1"/>
    <col min="3" max="3" width="12.33203125" customWidth="1"/>
    <col min="4" max="4" width="9.33203125" customWidth="1"/>
    <col min="5" max="5" width="7.88671875" customWidth="1"/>
    <col min="6" max="6" width="8.109375" customWidth="1"/>
    <col min="7" max="7" width="10.109375" customWidth="1"/>
    <col min="8" max="8" width="6.88671875" customWidth="1"/>
    <col min="9" max="9" width="9.33203125" customWidth="1"/>
    <col min="10" max="10" width="11" customWidth="1"/>
    <col min="11" max="11" width="11.6640625" customWidth="1"/>
  </cols>
  <sheetData>
    <row r="1" spans="1:12">
      <c r="B1" s="7"/>
      <c r="C1" s="7"/>
      <c r="D1" s="7"/>
      <c r="E1" s="7"/>
      <c r="F1" s="7"/>
      <c r="G1" s="7"/>
      <c r="H1" s="10" t="s">
        <v>86</v>
      </c>
    </row>
    <row r="2" spans="1:12">
      <c r="A2" s="8" t="s">
        <v>46</v>
      </c>
      <c r="B2" s="52"/>
      <c r="C2" s="52"/>
      <c r="D2" s="52"/>
      <c r="E2" s="52"/>
      <c r="F2" s="52"/>
      <c r="G2" s="52"/>
      <c r="H2" s="52"/>
    </row>
    <row r="3" spans="1:12">
      <c r="A3" s="7" t="s">
        <v>60</v>
      </c>
      <c r="B3" s="52"/>
      <c r="C3" s="52"/>
      <c r="D3" s="52"/>
      <c r="E3" s="52"/>
      <c r="F3" s="52"/>
      <c r="G3" s="52"/>
      <c r="H3" s="52"/>
    </row>
    <row r="4" spans="1:12" ht="11.25" customHeight="1">
      <c r="A4" s="52"/>
      <c r="B4" s="52"/>
      <c r="C4" s="52"/>
      <c r="D4" s="52"/>
      <c r="E4" s="52"/>
      <c r="F4" s="52"/>
      <c r="G4" s="52"/>
      <c r="H4" s="52"/>
    </row>
    <row r="5" spans="1:12">
      <c r="A5" s="220" t="s">
        <v>75</v>
      </c>
      <c r="B5" s="220"/>
      <c r="C5" s="220"/>
      <c r="D5" s="220"/>
      <c r="E5" s="220"/>
      <c r="F5" s="220"/>
      <c r="G5" s="220"/>
      <c r="H5" s="220"/>
      <c r="I5" s="220"/>
      <c r="J5" s="220"/>
      <c r="K5" s="220"/>
      <c r="L5" s="220"/>
    </row>
    <row r="6" spans="1:12">
      <c r="A6" s="217" t="s">
        <v>1</v>
      </c>
      <c r="B6" s="217" t="s">
        <v>4</v>
      </c>
      <c r="C6" s="217" t="s">
        <v>34</v>
      </c>
      <c r="D6" s="218" t="s">
        <v>82</v>
      </c>
      <c r="E6" s="258" t="s">
        <v>52</v>
      </c>
      <c r="F6" s="258"/>
      <c r="G6" s="258"/>
      <c r="H6" s="209" t="s">
        <v>53</v>
      </c>
      <c r="I6" s="209"/>
      <c r="J6" s="209"/>
      <c r="K6" s="204" t="s">
        <v>106</v>
      </c>
      <c r="L6" s="221" t="s">
        <v>7</v>
      </c>
    </row>
    <row r="7" spans="1:12" ht="66.75" customHeight="1">
      <c r="A7" s="217"/>
      <c r="B7" s="217"/>
      <c r="C7" s="217"/>
      <c r="D7" s="219"/>
      <c r="E7" s="61" t="s">
        <v>83</v>
      </c>
      <c r="F7" s="61" t="s">
        <v>84</v>
      </c>
      <c r="G7" s="61" t="s">
        <v>85</v>
      </c>
      <c r="H7" s="61" t="s">
        <v>83</v>
      </c>
      <c r="I7" s="61" t="s">
        <v>84</v>
      </c>
      <c r="J7" s="61" t="s">
        <v>85</v>
      </c>
      <c r="K7" s="206"/>
      <c r="L7" s="221"/>
    </row>
    <row r="8" spans="1:12" ht="20.25" customHeight="1">
      <c r="A8" s="55"/>
      <c r="B8" s="84" t="s">
        <v>0</v>
      </c>
      <c r="C8" s="55"/>
      <c r="D8" s="76"/>
      <c r="E8" s="61"/>
      <c r="F8" s="61"/>
      <c r="G8" s="83">
        <f>SUM(G9:G17)</f>
        <v>101088000</v>
      </c>
      <c r="H8" s="61"/>
      <c r="I8" s="61"/>
      <c r="J8" s="83">
        <f>SUM(J9:J17)</f>
        <v>101088000</v>
      </c>
      <c r="K8" s="83">
        <f>SUM(K9:K17)</f>
        <v>202176000</v>
      </c>
      <c r="L8" s="75"/>
    </row>
    <row r="9" spans="1:12">
      <c r="A9" s="54"/>
      <c r="B9" s="54"/>
      <c r="C9" s="54"/>
      <c r="D9" s="54"/>
      <c r="E9" s="54">
        <v>6</v>
      </c>
      <c r="F9" s="62">
        <f>2340000*80%</f>
        <v>1872000</v>
      </c>
      <c r="G9" s="63">
        <f>E9*F9</f>
        <v>11232000</v>
      </c>
      <c r="H9" s="54">
        <v>6</v>
      </c>
      <c r="I9" s="62">
        <f>2340000*80%</f>
        <v>1872000</v>
      </c>
      <c r="J9" s="63">
        <f>H9*I9</f>
        <v>11232000</v>
      </c>
      <c r="K9" s="77">
        <f>SUM(G9,J9)</f>
        <v>22464000</v>
      </c>
      <c r="L9" s="59"/>
    </row>
    <row r="10" spans="1:12">
      <c r="A10" s="54"/>
      <c r="B10" s="54"/>
      <c r="C10" s="54"/>
      <c r="D10" s="54"/>
      <c r="E10" s="54">
        <v>6</v>
      </c>
      <c r="F10" s="62">
        <f t="shared" ref="F10:F17" si="0">2340000*80%</f>
        <v>1872000</v>
      </c>
      <c r="G10" s="63">
        <f t="shared" ref="G10:G17" si="1">E10*F10</f>
        <v>11232000</v>
      </c>
      <c r="H10" s="54">
        <v>6</v>
      </c>
      <c r="I10" s="62">
        <f t="shared" ref="I10:I17" si="2">2340000*80%</f>
        <v>1872000</v>
      </c>
      <c r="J10" s="63">
        <f t="shared" ref="J10:J17" si="3">H10*I10</f>
        <v>11232000</v>
      </c>
      <c r="K10" s="77">
        <f t="shared" ref="K10:K17" si="4">SUM(G10,J10)</f>
        <v>22464000</v>
      </c>
      <c r="L10" s="59"/>
    </row>
    <row r="11" spans="1:12">
      <c r="A11" s="54"/>
      <c r="B11" s="54"/>
      <c r="C11" s="54"/>
      <c r="D11" s="54"/>
      <c r="E11" s="54">
        <v>6</v>
      </c>
      <c r="F11" s="62">
        <f t="shared" si="0"/>
        <v>1872000</v>
      </c>
      <c r="G11" s="63">
        <f t="shared" si="1"/>
        <v>11232000</v>
      </c>
      <c r="H11" s="54">
        <v>6</v>
      </c>
      <c r="I11" s="62">
        <f t="shared" si="2"/>
        <v>1872000</v>
      </c>
      <c r="J11" s="63">
        <f t="shared" si="3"/>
        <v>11232000</v>
      </c>
      <c r="K11" s="77">
        <f t="shared" si="4"/>
        <v>22464000</v>
      </c>
      <c r="L11" s="59"/>
    </row>
    <row r="12" spans="1:12">
      <c r="A12" s="54"/>
      <c r="B12" s="54"/>
      <c r="C12" s="54"/>
      <c r="D12" s="54"/>
      <c r="E12" s="54">
        <v>6</v>
      </c>
      <c r="F12" s="62">
        <f t="shared" si="0"/>
        <v>1872000</v>
      </c>
      <c r="G12" s="63">
        <f t="shared" si="1"/>
        <v>11232000</v>
      </c>
      <c r="H12" s="54">
        <v>6</v>
      </c>
      <c r="I12" s="62">
        <f t="shared" si="2"/>
        <v>1872000</v>
      </c>
      <c r="J12" s="63">
        <f t="shared" si="3"/>
        <v>11232000</v>
      </c>
      <c r="K12" s="77">
        <f t="shared" si="4"/>
        <v>22464000</v>
      </c>
      <c r="L12" s="59"/>
    </row>
    <row r="13" spans="1:12">
      <c r="A13" s="54"/>
      <c r="B13" s="54"/>
      <c r="C13" s="54"/>
      <c r="D13" s="54"/>
      <c r="E13" s="54">
        <v>6</v>
      </c>
      <c r="F13" s="62">
        <f t="shared" si="0"/>
        <v>1872000</v>
      </c>
      <c r="G13" s="63">
        <f t="shared" si="1"/>
        <v>11232000</v>
      </c>
      <c r="H13" s="54">
        <v>6</v>
      </c>
      <c r="I13" s="62">
        <f t="shared" si="2"/>
        <v>1872000</v>
      </c>
      <c r="J13" s="63">
        <f t="shared" si="3"/>
        <v>11232000</v>
      </c>
      <c r="K13" s="77">
        <f t="shared" si="4"/>
        <v>22464000</v>
      </c>
      <c r="L13" s="59"/>
    </row>
    <row r="14" spans="1:12">
      <c r="A14" s="54"/>
      <c r="B14" s="54"/>
      <c r="C14" s="54"/>
      <c r="D14" s="54"/>
      <c r="E14" s="54">
        <v>6</v>
      </c>
      <c r="F14" s="62">
        <f t="shared" si="0"/>
        <v>1872000</v>
      </c>
      <c r="G14" s="63">
        <f t="shared" si="1"/>
        <v>11232000</v>
      </c>
      <c r="H14" s="54">
        <v>6</v>
      </c>
      <c r="I14" s="62">
        <f t="shared" si="2"/>
        <v>1872000</v>
      </c>
      <c r="J14" s="63">
        <f t="shared" si="3"/>
        <v>11232000</v>
      </c>
      <c r="K14" s="77">
        <f t="shared" si="4"/>
        <v>22464000</v>
      </c>
      <c r="L14" s="59"/>
    </row>
    <row r="15" spans="1:12">
      <c r="A15" s="54"/>
      <c r="B15" s="54"/>
      <c r="C15" s="54"/>
      <c r="D15" s="54"/>
      <c r="E15" s="54">
        <v>6</v>
      </c>
      <c r="F15" s="62">
        <f t="shared" si="0"/>
        <v>1872000</v>
      </c>
      <c r="G15" s="63">
        <f t="shared" si="1"/>
        <v>11232000</v>
      </c>
      <c r="H15" s="54">
        <v>6</v>
      </c>
      <c r="I15" s="62">
        <f t="shared" si="2"/>
        <v>1872000</v>
      </c>
      <c r="J15" s="63">
        <f t="shared" si="3"/>
        <v>11232000</v>
      </c>
      <c r="K15" s="77">
        <f t="shared" si="4"/>
        <v>22464000</v>
      </c>
      <c r="L15" s="59"/>
    </row>
    <row r="16" spans="1:12">
      <c r="A16" s="54"/>
      <c r="B16" s="54"/>
      <c r="C16" s="54"/>
      <c r="D16" s="54"/>
      <c r="E16" s="54">
        <v>6</v>
      </c>
      <c r="F16" s="62">
        <f t="shared" si="0"/>
        <v>1872000</v>
      </c>
      <c r="G16" s="63">
        <f t="shared" si="1"/>
        <v>11232000</v>
      </c>
      <c r="H16" s="54">
        <v>6</v>
      </c>
      <c r="I16" s="62">
        <f t="shared" si="2"/>
        <v>1872000</v>
      </c>
      <c r="J16" s="63">
        <f t="shared" si="3"/>
        <v>11232000</v>
      </c>
      <c r="K16" s="77">
        <f t="shared" si="4"/>
        <v>22464000</v>
      </c>
      <c r="L16" s="59"/>
    </row>
    <row r="17" spans="1:13">
      <c r="A17" s="54"/>
      <c r="B17" s="9" t="s">
        <v>2</v>
      </c>
      <c r="C17" s="54"/>
      <c r="D17" s="54"/>
      <c r="E17" s="54">
        <v>6</v>
      </c>
      <c r="F17" s="62">
        <f t="shared" si="0"/>
        <v>1872000</v>
      </c>
      <c r="G17" s="63">
        <f t="shared" si="1"/>
        <v>11232000</v>
      </c>
      <c r="H17" s="54">
        <v>6</v>
      </c>
      <c r="I17" s="62">
        <f t="shared" si="2"/>
        <v>1872000</v>
      </c>
      <c r="J17" s="63">
        <f t="shared" si="3"/>
        <v>11232000</v>
      </c>
      <c r="K17" s="77">
        <f t="shared" si="4"/>
        <v>22464000</v>
      </c>
      <c r="L17" s="59"/>
    </row>
    <row r="18" spans="1:13">
      <c r="F18" s="23"/>
      <c r="G18" s="29" t="s">
        <v>48</v>
      </c>
      <c r="H18" s="23"/>
      <c r="J18" s="23"/>
      <c r="K18" s="23"/>
      <c r="L18" s="23"/>
      <c r="M18" s="22"/>
    </row>
    <row r="19" spans="1:13">
      <c r="B19" s="23" t="s">
        <v>3</v>
      </c>
      <c r="G19" s="23" t="s">
        <v>30</v>
      </c>
      <c r="H19" s="23"/>
      <c r="J19" s="23"/>
      <c r="K19" s="23"/>
      <c r="L19" s="23"/>
      <c r="M19" s="22"/>
    </row>
  </sheetData>
  <mergeCells count="9">
    <mergeCell ref="D6:D7"/>
    <mergeCell ref="A5:L5"/>
    <mergeCell ref="A6:A7"/>
    <mergeCell ref="B6:B7"/>
    <mergeCell ref="C6:C7"/>
    <mergeCell ref="E6:G6"/>
    <mergeCell ref="H6:J6"/>
    <mergeCell ref="L6:L7"/>
    <mergeCell ref="K6:K7"/>
  </mergeCells>
  <pageMargins left="0.2" right="0.2" top="0.16" bottom="0.24" header="0.3" footer="0.3"/>
  <pageSetup paperSize="9" scale="8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DM mau DS</vt:lpstr>
      <vt:lpstr>Mau 1 (ND 105Tre an trua) </vt:lpstr>
      <vt:lpstr>Mau 2 (GV Lop ghep)</vt:lpstr>
      <vt:lpstr>Mau 3 (DS tre theo ND 66)</vt:lpstr>
      <vt:lpstr>Mau 4 (DS ho tro gao ND66)</vt:lpstr>
      <vt:lpstr>Mau 5 (ND 238 CPHT)</vt:lpstr>
      <vt:lpstr>Mau 06 (HS K tật)</vt:lpstr>
      <vt:lpstr>Mau 7 (GV day NĐ 28)</vt:lpstr>
      <vt:lpstr>Mau 8 (DS ho tro ND84)</vt:lpstr>
    </vt:vector>
  </TitlesOfParts>
  <Company>Thanh Phuc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Cop.</dc:creator>
  <cp:lastModifiedBy>Lương Chí</cp:lastModifiedBy>
  <cp:lastPrinted>2025-10-21T01:44:37Z</cp:lastPrinted>
  <dcterms:created xsi:type="dcterms:W3CDTF">1982-07-07T06:31:01Z</dcterms:created>
  <dcterms:modified xsi:type="dcterms:W3CDTF">2025-10-22T09:16:16Z</dcterms:modified>
</cp:coreProperties>
</file>